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820" windowWidth="15600" windowHeight="2505" tabRatio="868" activeTab="0"/>
  </bookViews>
  <sheets>
    <sheet name="Preiswürdigkeit FUMI" sheetId="1" r:id="rId1"/>
  </sheets>
  <definedNames>
    <definedName name="_xlnm.Print_Area" localSheetId="0">'Preiswürdigkeit FUMI'!$B$2:$N$167</definedName>
    <definedName name="_xlnm.Print_Titles" localSheetId="0">'Preiswürdigkeit FUMI'!$14:$16</definedName>
    <definedName name="Ergänzungsfutter">#REF!</definedName>
    <definedName name="Futtermittel" localSheetId="0">'Preiswürdigkeit FUMI'!$B$19:$B$147</definedName>
    <definedName name="Futtermittel">#REF!</definedName>
    <definedName name="Mineralfutter">#REF!</definedName>
    <definedName name="Orientierungswerte">#REF!</definedName>
    <definedName name="Rapsextraktionsschrot">'Preiswürdigkeit FUMI'!$B$45</definedName>
    <definedName name="Sojaschrot_43__RP" localSheetId="0">'Preiswürdigkeit FUMI'!$B$18</definedName>
    <definedName name="Weizen__11__RP" localSheetId="0">'Preiswürdigkeit FUMI'!$B$17</definedName>
    <definedName name="Z_459F3284_99E1_4A46_80B6_CF44B0CB392E_.wvu.PrintArea" localSheetId="0" hidden="1">'Preiswürdigkeit FUMI'!$B$3:$N$141</definedName>
    <definedName name="Z_459F3284_99E1_4A46_80B6_CF44B0CB392E_.wvu.PrintTitles" localSheetId="0" hidden="1">'Preiswürdigkeit FUMI'!$14:$16</definedName>
    <definedName name="Z_459F3284_99E1_4A46_80B6_CF44B0CB392E_.wvu.Rows" localSheetId="0" hidden="1">'Preiswürdigkeit FUMI'!$40:$42,'Preiswürdigkeit FUMI'!$44:$45,'Preiswürdigkeit FUMI'!$52:$52</definedName>
  </definedNames>
  <calcPr fullCalcOnLoad="1"/>
</workbook>
</file>

<file path=xl/sharedStrings.xml><?xml version="1.0" encoding="utf-8"?>
<sst xmlns="http://schemas.openxmlformats.org/spreadsheetml/2006/main" count="339" uniqueCount="192">
  <si>
    <t>Roh-protein (XP)</t>
  </si>
  <si>
    <t>Rohfaser (XF)</t>
  </si>
  <si>
    <t>ME **</t>
  </si>
  <si>
    <t>Lysin (Lys)</t>
  </si>
  <si>
    <t>verdaul. Lysin        (dv. Lys)</t>
  </si>
  <si>
    <t>Futtermittel</t>
  </si>
  <si>
    <t>Proben</t>
  </si>
  <si>
    <t>Trocken-masse (TM)</t>
  </si>
  <si>
    <t>in % *</t>
  </si>
  <si>
    <t>g</t>
  </si>
  <si>
    <t>MJ</t>
  </si>
  <si>
    <t>Getreide</t>
  </si>
  <si>
    <t>G E H A L T E     J E     K G     F U T T E R M I T T E L</t>
  </si>
  <si>
    <t>4</t>
  </si>
  <si>
    <t>30</t>
  </si>
  <si>
    <t>2</t>
  </si>
  <si>
    <t>41</t>
  </si>
  <si>
    <t>3</t>
  </si>
  <si>
    <t>14</t>
  </si>
  <si>
    <t>37</t>
  </si>
  <si>
    <t>6</t>
  </si>
  <si>
    <t>69</t>
  </si>
  <si>
    <t>31</t>
  </si>
  <si>
    <t>94</t>
  </si>
  <si>
    <t>1</t>
  </si>
  <si>
    <t>33</t>
  </si>
  <si>
    <t>42</t>
  </si>
  <si>
    <t>24</t>
  </si>
  <si>
    <t>11</t>
  </si>
  <si>
    <t>23</t>
  </si>
  <si>
    <t>13</t>
  </si>
  <si>
    <t>32</t>
  </si>
  <si>
    <t>5</t>
  </si>
  <si>
    <t>Berechnung der Preiswürdigkeit von Einzelfuttermitteln für Schweine nach der Austauschmethode Löhr.</t>
  </si>
  <si>
    <t>Preis in €/dt</t>
  </si>
  <si>
    <t xml:space="preserve">Hierzu werden die Energie MJ ME und das dünndarmverdauliche (dv oder pcv = praecaecal verdauliche) Lysin als wertbestimmende </t>
  </si>
  <si>
    <t xml:space="preserve">Inhaltsstoffe berücksichtigt. Als Vergleichsfuttermittel wird hier Weizen (Gerste auch möglich!) als typisches Energiefuttermittel und </t>
  </si>
  <si>
    <t>vd. Roh-protein (XP)</t>
  </si>
  <si>
    <t>in %</t>
  </si>
  <si>
    <t>Markt-preise</t>
  </si>
  <si>
    <t>Austausch-Preis</t>
  </si>
  <si>
    <t>% Roh-protein             in der FM</t>
  </si>
  <si>
    <t>DLG neu</t>
  </si>
  <si>
    <t>7</t>
  </si>
  <si>
    <t>19</t>
  </si>
  <si>
    <t>9</t>
  </si>
  <si>
    <t>Ø Hessen</t>
  </si>
  <si>
    <t>100</t>
  </si>
  <si>
    <t>29</t>
  </si>
  <si>
    <t>26</t>
  </si>
  <si>
    <t>12</t>
  </si>
  <si>
    <r>
      <t xml:space="preserve">Sojaschrot als typisches Eiweißfuttermittel verwendet. </t>
    </r>
    <r>
      <rPr>
        <b/>
        <sz val="10"/>
        <color indexed="10"/>
        <rFont val="Arial"/>
        <family val="2"/>
      </rPr>
      <t xml:space="preserve">Mittels Drop-Down-Menü können auch andere Vergleichsfuttermittel </t>
    </r>
  </si>
  <si>
    <r>
      <t>Geben Sie bitte 1. nur den Preis  des Energieverleichfuttermittels und 2. den Preis des Eiweißvergleichsfuttermittels ein</t>
    </r>
    <r>
      <rPr>
        <sz val="10"/>
        <color indexed="10"/>
        <rFont val="Arial"/>
        <family val="2"/>
      </rPr>
      <t xml:space="preserve">, </t>
    </r>
  </si>
  <si>
    <t>die Austauschpreise (preiswürdig bis zu diesem Preis bei den eingegebenen Vergleichsfuttermittelpreisen) werden dann automatisch errechnet!</t>
  </si>
  <si>
    <t xml:space="preserve">Sojaschrot HP 47% RP </t>
  </si>
  <si>
    <t>DLG 2005</t>
  </si>
  <si>
    <t xml:space="preserve"> DLG 2005</t>
  </si>
  <si>
    <t>Sojaöl DLG 2005</t>
  </si>
  <si>
    <t xml:space="preserve">Weizen  11% RP </t>
  </si>
  <si>
    <t xml:space="preserve">Sojaschrot 43% RP </t>
  </si>
  <si>
    <t>CCM, 60 % TM auf 88 % TM 9% RP DLG 2005</t>
  </si>
  <si>
    <t>CCM, 60 % TM 6% RP DLG 2005</t>
  </si>
  <si>
    <t>Ø 2011</t>
  </si>
  <si>
    <t xml:space="preserve">Gerste  14% RP </t>
  </si>
  <si>
    <t xml:space="preserve">Gerste  13% RP </t>
  </si>
  <si>
    <t xml:space="preserve">Gerste  12% RP </t>
  </si>
  <si>
    <t xml:space="preserve">Gerste  11% RP </t>
  </si>
  <si>
    <t>Gerste  11% RP  DLG 2005</t>
  </si>
  <si>
    <t>Ø 2010</t>
  </si>
  <si>
    <t xml:space="preserve">Gerste  10% RP </t>
  </si>
  <si>
    <t xml:space="preserve">Gerste  9% RP </t>
  </si>
  <si>
    <t>Gerste öko 9% RP Ø Hessen</t>
  </si>
  <si>
    <t>Gerste Sommer 10% RP Ø Hessen</t>
  </si>
  <si>
    <t>Hafer  11% RP DLG 2005</t>
  </si>
  <si>
    <t>Hirse - Sorghum 10% RP DLG 2005</t>
  </si>
  <si>
    <t>Mais 9% RP DLG 2005</t>
  </si>
  <si>
    <t xml:space="preserve"> </t>
  </si>
  <si>
    <t xml:space="preserve">Roggen  11% RP </t>
  </si>
  <si>
    <t xml:space="preserve">Roggen  10% RP </t>
  </si>
  <si>
    <t>Roggen  10% RP DLG 2005</t>
  </si>
  <si>
    <t xml:space="preserve">Roggen  9% RP </t>
  </si>
  <si>
    <t xml:space="preserve">Roggen  8% RP </t>
  </si>
  <si>
    <t>Triticale 13% RP DLG 2005</t>
  </si>
  <si>
    <t xml:space="preserve">Triticale 12% RP </t>
  </si>
  <si>
    <t xml:space="preserve">Triticale 11% RP </t>
  </si>
  <si>
    <t xml:space="preserve">Triticale 10% RP </t>
  </si>
  <si>
    <t xml:space="preserve">Triticale 9% RP </t>
  </si>
  <si>
    <t xml:space="preserve">Triticale 8% RP </t>
  </si>
  <si>
    <t>Triticale öko 7% RP Ø Hessen</t>
  </si>
  <si>
    <t xml:space="preserve">Weizen  14% RP </t>
  </si>
  <si>
    <t xml:space="preserve">Weizen  13% RP </t>
  </si>
  <si>
    <t>Weizen  12% RP DLG 2005</t>
  </si>
  <si>
    <t xml:space="preserve">Weizen  12% RP </t>
  </si>
  <si>
    <t xml:space="preserve">Weizen  10% RP </t>
  </si>
  <si>
    <t xml:space="preserve">Weizen  9% RP </t>
  </si>
  <si>
    <t xml:space="preserve">Weizen  8% RP </t>
  </si>
  <si>
    <t>Weizen öko 9% RP Ø Hessen</t>
  </si>
  <si>
    <t>Weizen, (Hart) durum 13% RP DLG 2005</t>
  </si>
  <si>
    <t/>
  </si>
  <si>
    <t>Brotabfälle 10% RP DLG 2005</t>
  </si>
  <si>
    <t>Keksabfälle 10% RP DLG 2005</t>
  </si>
  <si>
    <t xml:space="preserve">Eiweißreiche Futtermittel </t>
  </si>
  <si>
    <t>Ackerbohnen  26% RP DLG 2005</t>
  </si>
  <si>
    <t xml:space="preserve">Bierhefe, getrocknet 47% RP </t>
  </si>
  <si>
    <t xml:space="preserve">Bierhefe, 15 % TM auf 88 % TM 47% RP </t>
  </si>
  <si>
    <t xml:space="preserve">Bierhefe frisch 8% RP </t>
  </si>
  <si>
    <t>Erbsen  22% RP DLG 2005</t>
  </si>
  <si>
    <t xml:space="preserve">Erbsen  19% RP </t>
  </si>
  <si>
    <t>Fischmehl Typ 60 über 8 % Fett 62% RP DLG neu</t>
  </si>
  <si>
    <t>Fischmehl Typ 60  3-8 % Fett 62% RP DLG neu</t>
  </si>
  <si>
    <t>Kartoffeleiweiß 77% RP DLG 2005</t>
  </si>
  <si>
    <t>Lein, Samen 22% RP DLG 2005</t>
  </si>
  <si>
    <t>Leinextaktionschrot 34% RP DLG 2005</t>
  </si>
  <si>
    <t>Leinkuchen / Expeller 4-8% Fett 34% RP DLG 2005</t>
  </si>
  <si>
    <t>Lupinen blau 29% RP DLG 2005</t>
  </si>
  <si>
    <t>Lupinen gelb 39% RP DLG 2005</t>
  </si>
  <si>
    <t>Lupinen weiß 33% RP DLG 2005</t>
  </si>
  <si>
    <t>Malzkeime 27% RP DLG 2005</t>
  </si>
  <si>
    <t>Magermilchpulver 35% RP DLG 2005</t>
  </si>
  <si>
    <t>Rapsschrot-00Typ (RES) 36% RP DLG 2005</t>
  </si>
  <si>
    <t xml:space="preserve">Rapskuchen  &gt; 20 % Fett 22% RP </t>
  </si>
  <si>
    <t xml:space="preserve">Rapskuchen 16 - 20 % Fett 27% RP </t>
  </si>
  <si>
    <t xml:space="preserve">Rapskuchen 12 - 16 % Fett 28% RP </t>
  </si>
  <si>
    <t xml:space="preserve">Rapskuchen   8 - 12 % Fett 30% RP </t>
  </si>
  <si>
    <t xml:space="preserve">Sojabohne (dampferhitzt) 35% RP </t>
  </si>
  <si>
    <t xml:space="preserve">Sojakuchen / Expeller, Bioland 42% RP </t>
  </si>
  <si>
    <t>Sojaschrot HP 49% RP DLG 2005</t>
  </si>
  <si>
    <t xml:space="preserve">Sojaschrot HP 48% RP </t>
  </si>
  <si>
    <t>Sojaschrot HP 47% RP DLG neu</t>
  </si>
  <si>
    <t xml:space="preserve">Sojaschrot HP 46% RP </t>
  </si>
  <si>
    <t>Sojaschrot 45% RP DLG 2005</t>
  </si>
  <si>
    <t>Sojaschrot  45% RP DLG neu</t>
  </si>
  <si>
    <t xml:space="preserve">Sojaschrot 44% RP </t>
  </si>
  <si>
    <t>Sojaschrot, schalenreich 43% RP DLG 2005</t>
  </si>
  <si>
    <t>Sojaschrot, schalenreich 42% RP DLG neu</t>
  </si>
  <si>
    <t xml:space="preserve">Sojaschrot, schalenreich 42% RP </t>
  </si>
  <si>
    <t xml:space="preserve">Sojaschrot, schalenreich 41% RP </t>
  </si>
  <si>
    <t xml:space="preserve">Sojaschrot, schalenreich 40% RP </t>
  </si>
  <si>
    <t xml:space="preserve">Sonnenblumenkuchen kaltgepresst 22% RP </t>
  </si>
  <si>
    <t>Sonnenblumenschrot teilgeschält 34% RP DLG 2005</t>
  </si>
  <si>
    <t xml:space="preserve">Trockenschlempe 29% RP </t>
  </si>
  <si>
    <t xml:space="preserve">Aminosäuren*** </t>
  </si>
  <si>
    <t xml:space="preserve">L-Lysin-HCL 95% RP </t>
  </si>
  <si>
    <t xml:space="preserve">Sonstige Futtermittel </t>
  </si>
  <si>
    <t>Heu 1.Aufwuchs Mitte bis Ende Blüte 9% RP DLG 2005</t>
  </si>
  <si>
    <t>Luzernegrünmehl jung unter 26% XF 20% RP DLG 2005</t>
  </si>
  <si>
    <t>Luzernegrünmehl älter über 26% XF 17% RP DLG 2005</t>
  </si>
  <si>
    <t>Melasseschnitzel 12% RP DLG 2005</t>
  </si>
  <si>
    <t>Melasseschnitzel zuckerreich 11% RP DLG 2005</t>
  </si>
  <si>
    <t>Obstrester (Apfel), getrocknet 5% RP DLG neu</t>
  </si>
  <si>
    <t>Rapsöl DLG 2005</t>
  </si>
  <si>
    <t xml:space="preserve">Reinglycerin 99,5 - 99,9 % </t>
  </si>
  <si>
    <t xml:space="preserve">Rohglycerin 80 - 82 % </t>
  </si>
  <si>
    <t>Sojabohnenschalen 12% RP DLG 2005</t>
  </si>
  <si>
    <t>Süßmolke 88 % TM 12% RP DLG 2005</t>
  </si>
  <si>
    <t>Süßmolke, frisch 1% RP DLG 2005</t>
  </si>
  <si>
    <t>Sauermolke, milchsauer 88 % TM 13% RP DLG 2005</t>
  </si>
  <si>
    <t>Sauermolke, milchsauer, frisch 1% RP DLG 2005</t>
  </si>
  <si>
    <t>Trockenschnitzel 9% RP DLG 2005</t>
  </si>
  <si>
    <t>Weizenkleie 14% RP DLG 2005</t>
  </si>
  <si>
    <t>Hessisches CCM 6% RP Ø 2011</t>
  </si>
  <si>
    <t>Hessische Gerste 11% RP Ø 2011</t>
  </si>
  <si>
    <t>Hessische Gerste 2 11% RP Ø 2010</t>
  </si>
  <si>
    <t>Hessischer Hafer 12% RP Ø 2011</t>
  </si>
  <si>
    <t xml:space="preserve">Hessische Hirse - Sorghum 10% RP </t>
  </si>
  <si>
    <t xml:space="preserve">Hessischer Mais </t>
  </si>
  <si>
    <t>Hessischer Roggen 10% RP Ø 2011</t>
  </si>
  <si>
    <t>Hessische Triticale 10% RP Ø 2011</t>
  </si>
  <si>
    <t>Hessische Triticale 2 11% RP Ø 2010</t>
  </si>
  <si>
    <t>Hessischer Weizen 11% RP Ø 2011</t>
  </si>
  <si>
    <t>Hessischer Weizen 2 12% RP Ø 2010</t>
  </si>
  <si>
    <t xml:space="preserve">Hessischer Weizen, (Hart)  </t>
  </si>
  <si>
    <t xml:space="preserve">Hessische Brotabfälle </t>
  </si>
  <si>
    <t xml:space="preserve">Hessische Keksabfälle </t>
  </si>
  <si>
    <t xml:space="preserve">Hessische Ackerbohnen 27% RP </t>
  </si>
  <si>
    <t xml:space="preserve">Hessische Erbsen 20% RP </t>
  </si>
  <si>
    <t xml:space="preserve">Hessisches Fischmehl </t>
  </si>
  <si>
    <t xml:space="preserve">Hessisches Kartoffeleiweiß </t>
  </si>
  <si>
    <t xml:space="preserve">Hessische Lupinen (blau) </t>
  </si>
  <si>
    <t xml:space="preserve">Hessisches Rapsschrot </t>
  </si>
  <si>
    <t xml:space="preserve">Hessisches Sojaschrot </t>
  </si>
  <si>
    <t xml:space="preserve">Hessisches Grünmehl </t>
  </si>
  <si>
    <t xml:space="preserve">Hessisches Trockenschnitzel </t>
  </si>
  <si>
    <t xml:space="preserve">Hessische Weizenkleie </t>
  </si>
  <si>
    <t>** berechnet nach Einzelfutterformel nur in Ausnahmefällen nach Mischfutterformel</t>
  </si>
  <si>
    <t>* Häufigkeitsverteilung hessischer Proben</t>
  </si>
  <si>
    <t xml:space="preserve">Dieses Excelprogramm wurde von Kajo Hollmichel vom Landesbetrieb Landwirtschaft Hessen (LLH) entwickelt Tel.: 0561 7299-257 E-Mail: </t>
  </si>
  <si>
    <t>kajo.hollmichel@llh.hessen.de</t>
  </si>
  <si>
    <t xml:space="preserve">Rapsextraktionsschrot </t>
  </si>
  <si>
    <t xml:space="preserve">Sojaschrot, Brasil 45% RP </t>
  </si>
  <si>
    <t xml:space="preserve">Hafer  11% RP </t>
  </si>
  <si>
    <t xml:space="preserve">ausgewählt werden!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</si>
</sst>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0\ &quot;€&quot;"/>
    <numFmt numFmtId="167" formatCode="dd/mm/yy;@"/>
    <numFmt numFmtId="168" formatCode="0.000"/>
    <numFmt numFmtId="169" formatCode="_-* #,##0.00\ [$€-1]_-;\-* #,##0.00\ [$€-1]_-;_-* &quot;-&quot;??\ [$€-1]_-"/>
    <numFmt numFmtId="170" formatCode="#,##0.00\ [$€-1];\-#,##0.00\ [$€-1]"/>
    <numFmt numFmtId="171" formatCode="0&quot; g&quot;"/>
    <numFmt numFmtId="172" formatCode="0.?"/>
    <numFmt numFmtId="173" formatCode="0.0&quot; kg/d&quot;"/>
    <numFmt numFmtId="174" formatCode="0\ &quot; kg&quot;"/>
    <numFmt numFmtId="175" formatCode="0&quot; °C&quot;"/>
    <numFmt numFmtId="176" formatCode="0.0\ &quot; MJ ME&quot;"/>
    <numFmt numFmtId="177" formatCode="0&quot; g RP&quot;"/>
    <numFmt numFmtId="178" formatCode="0&quot; Tage&quot;"/>
    <numFmt numFmtId="179" formatCode="0.0&quot; kg&quot;"/>
    <numFmt numFmtId="180" formatCode="0&quot; % RP&quot;"/>
    <numFmt numFmtId="181" formatCode="0\ &quot;kg&quot;"/>
    <numFmt numFmtId="182" formatCode="0.0_ ;[Red]\-0.0\ "/>
    <numFmt numFmtId="183" formatCode="0_ ;[Red]\-0\ "/>
    <numFmt numFmtId="184" formatCode="0.00_ ;[Red]\-0.00\ "/>
    <numFmt numFmtId="185" formatCode="0.00_ ;\-0.00\ "/>
    <numFmt numFmtId="186" formatCode="0.00\ &quot;/&quot;"/>
    <numFmt numFmtId="187" formatCode="&quot;&lt; &quot;0"/>
    <numFmt numFmtId="188" formatCode="&quot;&gt; &quot;0"/>
  </numFmts>
  <fonts count="3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.8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49" fontId="6" fillId="21" borderId="10" xfId="0" applyNumberFormat="1" applyFont="1" applyFill="1" applyBorder="1" applyAlignment="1">
      <alignment horizontal="center" vertical="center"/>
    </xf>
    <xf numFmtId="1" fontId="6" fillId="21" borderId="10" xfId="0" applyNumberFormat="1" applyFont="1" applyFill="1" applyBorder="1" applyAlignment="1">
      <alignment horizontal="center" vertical="center"/>
    </xf>
    <xf numFmtId="164" fontId="6" fillId="21" borderId="10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9" fontId="2" fillId="21" borderId="11" xfId="0" applyNumberFormat="1" applyFont="1" applyFill="1" applyBorder="1" applyAlignment="1">
      <alignment vertical="center"/>
    </xf>
    <xf numFmtId="1" fontId="7" fillId="21" borderId="11" xfId="0" applyNumberFormat="1" applyFont="1" applyFill="1" applyBorder="1" applyAlignment="1">
      <alignment horizontal="centerContinuous" vertical="center"/>
    </xf>
    <xf numFmtId="1" fontId="2" fillId="21" borderId="11" xfId="0" applyNumberFormat="1" applyFont="1" applyFill="1" applyBorder="1" applyAlignment="1">
      <alignment horizontal="centerContinuous" vertical="center"/>
    </xf>
    <xf numFmtId="164" fontId="2" fillId="21" borderId="11" xfId="0" applyNumberFormat="1" applyFont="1" applyFill="1" applyBorder="1" applyAlignment="1">
      <alignment horizontal="centerContinuous" vertical="center"/>
    </xf>
    <xf numFmtId="44" fontId="5" fillId="24" borderId="0" xfId="60" applyFont="1" applyFill="1" applyAlignment="1">
      <alignment/>
    </xf>
    <xf numFmtId="44" fontId="0" fillId="24" borderId="0" xfId="60" applyFont="1" applyFill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44" fontId="0" fillId="24" borderId="0" xfId="0" applyNumberFormat="1" applyFill="1" applyAlignment="1">
      <alignment/>
    </xf>
    <xf numFmtId="44" fontId="2" fillId="0" borderId="12" xfId="60" applyFont="1" applyFill="1" applyBorder="1" applyAlignment="1" applyProtection="1">
      <alignment horizontal="center" vertical="center"/>
      <protection locked="0"/>
    </xf>
    <xf numFmtId="44" fontId="5" fillId="24" borderId="0" xfId="60" applyFont="1" applyFill="1" applyAlignment="1">
      <alignment horizontal="center"/>
    </xf>
    <xf numFmtId="44" fontId="0" fillId="24" borderId="0" xfId="60" applyFont="1" applyFill="1" applyAlignment="1">
      <alignment horizontal="center"/>
    </xf>
    <xf numFmtId="44" fontId="2" fillId="0" borderId="12" xfId="60" applyFont="1" applyFill="1" applyBorder="1" applyAlignment="1" applyProtection="1">
      <alignment horizontal="center"/>
      <protection locked="0"/>
    </xf>
    <xf numFmtId="44" fontId="0" fillId="0" borderId="0" xfId="60" applyFont="1" applyAlignment="1">
      <alignment horizontal="center"/>
    </xf>
    <xf numFmtId="0" fontId="13" fillId="24" borderId="0" xfId="0" applyFont="1" applyFill="1" applyAlignment="1">
      <alignment/>
    </xf>
    <xf numFmtId="164" fontId="7" fillId="21" borderId="10" xfId="0" applyNumberFormat="1" applyFont="1" applyFill="1" applyBorder="1" applyAlignment="1">
      <alignment horizontal="center" vertical="center"/>
    </xf>
    <xf numFmtId="164" fontId="7" fillId="21" borderId="13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4" fontId="0" fillId="24" borderId="0" xfId="60" applyFont="1" applyFill="1" applyBorder="1" applyAlignment="1">
      <alignment horizontal="center"/>
    </xf>
    <xf numFmtId="2" fontId="13" fillId="24" borderId="0" xfId="0" applyNumberFormat="1" applyFont="1" applyFill="1" applyAlignment="1">
      <alignment/>
    </xf>
    <xf numFmtId="44" fontId="9" fillId="4" borderId="16" xfId="6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44" fontId="2" fillId="0" borderId="12" xfId="6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6" fillId="21" borderId="19" xfId="0" applyFont="1" applyFill="1" applyBorder="1" applyAlignment="1">
      <alignment horizontal="center" vertical="justify" wrapText="1"/>
    </xf>
    <xf numFmtId="0" fontId="6" fillId="21" borderId="20" xfId="0" applyFont="1" applyFill="1" applyBorder="1" applyAlignment="1">
      <alignment horizontal="center" vertical="justify" wrapText="1"/>
    </xf>
    <xf numFmtId="49" fontId="6" fillId="21" borderId="21" xfId="0" applyNumberFormat="1" applyFont="1" applyFill="1" applyBorder="1" applyAlignment="1">
      <alignment horizontal="center" vertical="justify" wrapText="1"/>
    </xf>
    <xf numFmtId="1" fontId="6" fillId="21" borderId="21" xfId="0" applyNumberFormat="1" applyFont="1" applyFill="1" applyBorder="1" applyAlignment="1">
      <alignment horizontal="center" vertical="justify" wrapText="1"/>
    </xf>
    <xf numFmtId="164" fontId="6" fillId="21" borderId="21" xfId="0" applyNumberFormat="1" applyFont="1" applyFill="1" applyBorder="1" applyAlignment="1">
      <alignment horizontal="center" vertical="justify" wrapText="1"/>
    </xf>
    <xf numFmtId="164" fontId="7" fillId="21" borderId="21" xfId="0" applyNumberFormat="1" applyFont="1" applyFill="1" applyBorder="1" applyAlignment="1">
      <alignment horizontal="center" vertical="justify" wrapText="1"/>
    </xf>
    <xf numFmtId="44" fontId="6" fillId="21" borderId="22" xfId="60" applyFont="1" applyFill="1" applyBorder="1" applyAlignment="1">
      <alignment horizontal="center" vertical="top" wrapText="1"/>
    </xf>
    <xf numFmtId="0" fontId="6" fillId="21" borderId="23" xfId="0" applyFont="1" applyFill="1" applyBorder="1" applyAlignment="1">
      <alignment vertical="center"/>
    </xf>
    <xf numFmtId="44" fontId="7" fillId="21" borderId="24" xfId="60" applyFont="1" applyFill="1" applyBorder="1" applyAlignment="1">
      <alignment horizontal="center" vertical="center"/>
    </xf>
    <xf numFmtId="0" fontId="6" fillId="21" borderId="25" xfId="0" applyFont="1" applyFill="1" applyBorder="1" applyAlignment="1">
      <alignment vertical="center"/>
    </xf>
    <xf numFmtId="44" fontId="2" fillId="24" borderId="26" xfId="60" applyFont="1" applyFill="1" applyBorder="1" applyAlignment="1">
      <alignment horizontal="center" vertical="center"/>
    </xf>
    <xf numFmtId="44" fontId="2" fillId="24" borderId="27" xfId="60" applyFont="1" applyFill="1" applyBorder="1" applyAlignment="1">
      <alignment horizontal="center" vertical="center"/>
    </xf>
    <xf numFmtId="44" fontId="3" fillId="0" borderId="26" xfId="6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4" fontId="3" fillId="25" borderId="28" xfId="6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6" fillId="0" borderId="25" xfId="0" applyFont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44" fontId="2" fillId="3" borderId="12" xfId="60" applyFont="1" applyFill="1" applyBorder="1" applyAlignment="1" applyProtection="1">
      <alignment horizontal="center"/>
      <protection locked="0"/>
    </xf>
    <xf numFmtId="44" fontId="2" fillId="3" borderId="12" xfId="6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Alignment="1">
      <alignment/>
    </xf>
    <xf numFmtId="164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44" fontId="2" fillId="0" borderId="31" xfId="60" applyFont="1" applyFill="1" applyBorder="1" applyAlignment="1" applyProtection="1">
      <alignment horizontal="center"/>
      <protection locked="0"/>
    </xf>
    <xf numFmtId="44" fontId="3" fillId="25" borderId="32" xfId="6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1" fontId="9" fillId="4" borderId="16" xfId="0" applyNumberFormat="1" applyFont="1" applyFill="1" applyBorder="1" applyAlignment="1" applyProtection="1">
      <alignment horizontal="left" vertical="center"/>
      <protection locked="0"/>
    </xf>
    <xf numFmtId="0" fontId="9" fillId="24" borderId="0" xfId="0" applyFont="1" applyFill="1" applyAlignment="1">
      <alignment/>
    </xf>
    <xf numFmtId="2" fontId="5" fillId="24" borderId="0" xfId="0" applyNumberFormat="1" applyFont="1" applyFill="1" applyAlignment="1">
      <alignment/>
    </xf>
    <xf numFmtId="2" fontId="3" fillId="24" borderId="0" xfId="0" applyNumberFormat="1" applyFont="1" applyFill="1" applyAlignment="1">
      <alignment/>
    </xf>
    <xf numFmtId="2" fontId="9" fillId="24" borderId="0" xfId="0" applyNumberFormat="1" applyFont="1" applyFill="1" applyAlignment="1">
      <alignment/>
    </xf>
    <xf numFmtId="2" fontId="6" fillId="21" borderId="21" xfId="0" applyNumberFormat="1" applyFont="1" applyFill="1" applyBorder="1" applyAlignment="1">
      <alignment horizontal="center" vertical="justify" wrapText="1"/>
    </xf>
    <xf numFmtId="2" fontId="6" fillId="21" borderId="10" xfId="0" applyNumberFormat="1" applyFont="1" applyFill="1" applyBorder="1" applyAlignment="1">
      <alignment horizontal="center" vertical="center"/>
    </xf>
    <xf numFmtId="2" fontId="6" fillId="21" borderId="11" xfId="0" applyNumberFormat="1" applyFont="1" applyFill="1" applyBorder="1" applyAlignment="1">
      <alignment horizontal="centerContinuous" vertical="center"/>
    </xf>
    <xf numFmtId="2" fontId="6" fillId="0" borderId="17" xfId="0" applyNumberFormat="1" applyFont="1" applyFill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" fontId="13" fillId="24" borderId="0" xfId="0" applyNumberFormat="1" applyFont="1" applyFill="1" applyAlignment="1">
      <alignment/>
    </xf>
    <xf numFmtId="1" fontId="5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1" fontId="8" fillId="24" borderId="0" xfId="0" applyNumberFormat="1" applyFont="1" applyFill="1" applyAlignment="1">
      <alignment/>
    </xf>
    <xf numFmtId="1" fontId="10" fillId="21" borderId="21" xfId="0" applyNumberFormat="1" applyFont="1" applyFill="1" applyBorder="1" applyAlignment="1">
      <alignment horizontal="center" vertical="justify" wrapText="1"/>
    </xf>
    <xf numFmtId="1" fontId="2" fillId="21" borderId="34" xfId="0" applyNumberFormat="1" applyFont="1" applyFill="1" applyBorder="1" applyAlignment="1">
      <alignment horizontal="center" vertical="center"/>
    </xf>
    <xf numFmtId="1" fontId="6" fillId="4" borderId="3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14" fillId="24" borderId="0" xfId="0" applyFont="1" applyFill="1" applyAlignment="1">
      <alignment horizontal="left"/>
    </xf>
    <xf numFmtId="0" fontId="14" fillId="24" borderId="0" xfId="0" applyFont="1" applyFill="1" applyAlignment="1">
      <alignment/>
    </xf>
    <xf numFmtId="0" fontId="23" fillId="24" borderId="0" xfId="48" applyFill="1" applyAlignment="1" applyProtection="1">
      <alignment/>
      <protection/>
    </xf>
    <xf numFmtId="0" fontId="4" fillId="21" borderId="18" xfId="0" applyFont="1" applyFill="1" applyBorder="1" applyAlignment="1">
      <alignment horizontal="center" vertical="center"/>
    </xf>
    <xf numFmtId="0" fontId="4" fillId="21" borderId="26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44" fontId="6" fillId="21" borderId="21" xfId="60" applyFont="1" applyFill="1" applyBorder="1" applyAlignment="1">
      <alignment horizontal="center" vertical="top" wrapText="1"/>
    </xf>
    <xf numFmtId="44" fontId="0" fillId="0" borderId="10" xfId="6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14</xdr:col>
      <xdr:colOff>19050</xdr:colOff>
      <xdr:row>6</xdr:row>
      <xdr:rowOff>9525</xdr:rowOff>
    </xdr:to>
    <xdr:pic>
      <xdr:nvPicPr>
        <xdr:cNvPr id="1" name="Picture 16" descr="HM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0"/>
          <a:ext cx="876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jo.hollmichel@llh.hessen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42"/>
    <pageSetUpPr fitToPage="1"/>
  </sheetPr>
  <dimension ref="A2:AE349"/>
  <sheetViews>
    <sheetView showGridLines="0" showRowColHeaders="0" showZeros="0" tabSelected="1" zoomScale="75" zoomScaleNormal="75" zoomScalePageLayoutView="0" workbookViewId="0" topLeftCell="A1">
      <pane xSplit="2" ySplit="18" topLeftCell="C2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8" sqref="M18"/>
    </sheetView>
  </sheetViews>
  <sheetFormatPr defaultColWidth="11.421875" defaultRowHeight="12.75"/>
  <cols>
    <col min="1" max="1" width="1.28515625" style="59" customWidth="1"/>
    <col min="2" max="2" width="38.421875" style="0" customWidth="1"/>
    <col min="3" max="3" width="8.7109375" style="98" customWidth="1"/>
    <col min="4" max="9" width="8.7109375" style="0" customWidth="1"/>
    <col min="10" max="10" width="8.7109375" style="89" customWidth="1"/>
    <col min="11" max="11" width="8.7109375" style="0" customWidth="1"/>
    <col min="12" max="12" width="8.7109375" style="1" customWidth="1"/>
    <col min="13" max="13" width="11.00390625" style="23" customWidth="1"/>
    <col min="14" max="14" width="13.00390625" style="9" customWidth="1"/>
    <col min="15" max="31" width="11.421875" style="3" customWidth="1"/>
  </cols>
  <sheetData>
    <row r="2" spans="3:27" s="24" customFormat="1" ht="3.75" customHeight="1">
      <c r="C2" s="90"/>
      <c r="J2" s="33"/>
      <c r="Y2" s="3"/>
      <c r="Z2" s="3"/>
      <c r="AA2" s="3"/>
    </row>
    <row r="3" spans="1:14" s="4" customFormat="1" ht="15.75">
      <c r="A3" s="58"/>
      <c r="B3" s="104" t="s">
        <v>33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4" customFormat="1" ht="15.75">
      <c r="A4" s="58"/>
      <c r="C4" s="91"/>
      <c r="J4" s="79"/>
      <c r="M4" s="20"/>
      <c r="N4" s="14"/>
    </row>
    <row r="5" spans="2:14" ht="12.75">
      <c r="B5" s="3" t="s">
        <v>35</v>
      </c>
      <c r="C5" s="92"/>
      <c r="D5" s="3"/>
      <c r="E5" s="3"/>
      <c r="F5" s="3"/>
      <c r="G5" s="3"/>
      <c r="H5" s="3"/>
      <c r="I5" s="3"/>
      <c r="J5" s="80"/>
      <c r="K5" s="3"/>
      <c r="L5" s="5"/>
      <c r="M5" s="21"/>
      <c r="N5" s="15"/>
    </row>
    <row r="6" spans="2:14" ht="12.75">
      <c r="B6" s="69" t="s">
        <v>36</v>
      </c>
      <c r="C6" s="92"/>
      <c r="D6" s="3"/>
      <c r="E6" s="3"/>
      <c r="F6" s="3"/>
      <c r="G6" s="3"/>
      <c r="H6" s="3"/>
      <c r="I6" s="3"/>
      <c r="J6" s="80"/>
      <c r="K6" s="3"/>
      <c r="L6" s="5"/>
      <c r="M6" s="21"/>
      <c r="N6" s="15"/>
    </row>
    <row r="7" spans="2:14" ht="12.75">
      <c r="B7" s="69" t="s">
        <v>51</v>
      </c>
      <c r="C7" s="92"/>
      <c r="D7" s="3"/>
      <c r="E7" s="3"/>
      <c r="F7" s="3"/>
      <c r="G7" s="3"/>
      <c r="H7" s="3"/>
      <c r="I7" s="3"/>
      <c r="J7" s="80"/>
      <c r="K7" s="3"/>
      <c r="L7" s="5"/>
      <c r="M7" s="21"/>
      <c r="N7" s="15"/>
    </row>
    <row r="8" spans="2:14" ht="12.75">
      <c r="B8" s="78" t="s">
        <v>191</v>
      </c>
      <c r="C8" s="92"/>
      <c r="D8" s="3"/>
      <c r="E8" s="3"/>
      <c r="F8" s="3"/>
      <c r="G8" s="3"/>
      <c r="H8" s="3"/>
      <c r="I8" s="3"/>
      <c r="J8" s="80"/>
      <c r="K8" s="3"/>
      <c r="L8" s="5"/>
      <c r="M8" s="21"/>
      <c r="N8" s="15"/>
    </row>
    <row r="9" spans="2:14" ht="12.75">
      <c r="B9" s="17" t="s">
        <v>52</v>
      </c>
      <c r="C9" s="93"/>
      <c r="D9" s="16"/>
      <c r="E9" s="16"/>
      <c r="F9" s="16"/>
      <c r="G9" s="16"/>
      <c r="H9" s="16"/>
      <c r="I9" s="16"/>
      <c r="J9" s="81"/>
      <c r="K9" s="16"/>
      <c r="L9" s="5"/>
      <c r="M9" s="21"/>
      <c r="N9" s="15"/>
    </row>
    <row r="10" spans="2:14" ht="12.75">
      <c r="B10" s="69" t="s">
        <v>53</v>
      </c>
      <c r="C10" s="92"/>
      <c r="D10" s="3"/>
      <c r="E10" s="3"/>
      <c r="F10" s="3"/>
      <c r="G10" s="3"/>
      <c r="H10" s="3"/>
      <c r="I10" s="3"/>
      <c r="J10" s="80"/>
      <c r="K10" s="3"/>
      <c r="L10" s="5"/>
      <c r="M10" s="21"/>
      <c r="N10" s="15"/>
    </row>
    <row r="11" spans="2:14" ht="12.75">
      <c r="B11" s="69" t="s">
        <v>186</v>
      </c>
      <c r="C11" s="92"/>
      <c r="D11" s="3"/>
      <c r="E11" s="3"/>
      <c r="F11" s="3"/>
      <c r="G11" s="3"/>
      <c r="H11" s="3"/>
      <c r="I11" s="3"/>
      <c r="J11" s="80"/>
      <c r="K11" s="3"/>
      <c r="L11" s="5"/>
      <c r="M11" s="21"/>
      <c r="N11" s="15"/>
    </row>
    <row r="12" spans="2:14" ht="12.75">
      <c r="B12" s="101" t="s">
        <v>187</v>
      </c>
      <c r="C12" s="92"/>
      <c r="D12" s="3"/>
      <c r="E12" s="3"/>
      <c r="F12" s="3"/>
      <c r="G12" s="3"/>
      <c r="H12" s="3"/>
      <c r="I12" s="3"/>
      <c r="J12" s="80"/>
      <c r="K12" s="3"/>
      <c r="L12" s="5"/>
      <c r="M12" s="21"/>
      <c r="N12" s="15"/>
    </row>
    <row r="13" spans="2:14" ht="13.5" thickBot="1">
      <c r="B13" s="3"/>
      <c r="C13" s="92"/>
      <c r="D13" s="3"/>
      <c r="E13" s="3"/>
      <c r="F13" s="3"/>
      <c r="G13" s="3"/>
      <c r="H13" s="3"/>
      <c r="I13" s="3"/>
      <c r="J13" s="80"/>
      <c r="K13" s="3"/>
      <c r="L13" s="5"/>
      <c r="M13" s="21"/>
      <c r="N13" s="15"/>
    </row>
    <row r="14" spans="2:14" ht="33.75">
      <c r="B14" s="42" t="s">
        <v>5</v>
      </c>
      <c r="C14" s="94" t="s">
        <v>41</v>
      </c>
      <c r="D14" s="43"/>
      <c r="E14" s="44" t="s">
        <v>6</v>
      </c>
      <c r="F14" s="45" t="s">
        <v>7</v>
      </c>
      <c r="G14" s="45" t="s">
        <v>0</v>
      </c>
      <c r="H14" s="45" t="s">
        <v>37</v>
      </c>
      <c r="I14" s="45" t="s">
        <v>1</v>
      </c>
      <c r="J14" s="82" t="s">
        <v>2</v>
      </c>
      <c r="K14" s="46" t="s">
        <v>3</v>
      </c>
      <c r="L14" s="47" t="s">
        <v>4</v>
      </c>
      <c r="M14" s="106" t="s">
        <v>39</v>
      </c>
      <c r="N14" s="48" t="s">
        <v>40</v>
      </c>
    </row>
    <row r="15" spans="2:14" ht="12.75">
      <c r="B15" s="49"/>
      <c r="C15" s="7" t="s">
        <v>38</v>
      </c>
      <c r="D15" s="28"/>
      <c r="E15" s="6" t="s">
        <v>8</v>
      </c>
      <c r="F15" s="7" t="s">
        <v>9</v>
      </c>
      <c r="G15" s="7" t="s">
        <v>9</v>
      </c>
      <c r="H15" s="7" t="s">
        <v>9</v>
      </c>
      <c r="I15" s="7" t="s">
        <v>9</v>
      </c>
      <c r="J15" s="83" t="s">
        <v>10</v>
      </c>
      <c r="K15" s="8" t="s">
        <v>9</v>
      </c>
      <c r="L15" s="25" t="s">
        <v>9</v>
      </c>
      <c r="M15" s="107"/>
      <c r="N15" s="50"/>
    </row>
    <row r="16" spans="2:14" ht="13.5" thickBot="1">
      <c r="B16" s="51"/>
      <c r="C16" s="95"/>
      <c r="D16" s="29"/>
      <c r="E16" s="10"/>
      <c r="F16" s="11" t="s">
        <v>12</v>
      </c>
      <c r="G16" s="12"/>
      <c r="H16" s="12"/>
      <c r="I16" s="12"/>
      <c r="J16" s="84"/>
      <c r="K16" s="13"/>
      <c r="L16" s="26"/>
      <c r="M16" s="102" t="s">
        <v>34</v>
      </c>
      <c r="N16" s="103"/>
    </row>
    <row r="17" spans="1:31" s="2" customFormat="1" ht="13.5" thickBot="1">
      <c r="A17" s="59"/>
      <c r="B17" s="77" t="s">
        <v>58</v>
      </c>
      <c r="C17" s="96">
        <f>IF($B17=""," ",VLOOKUP($B17,$B$19:$L$147,2,FALSE))</f>
        <v>11</v>
      </c>
      <c r="D17" s="96">
        <f>IF($B17=""," ",VLOOKUP($B17,$B$19:$L$147,3,FALSE))</f>
        <v>0</v>
      </c>
      <c r="E17" s="96" t="str">
        <f>IF($B17=""," ",VLOOKUP($B17,$B$19:$L$147,4,FALSE))</f>
        <v>32</v>
      </c>
      <c r="F17" s="96">
        <f>IF($B17=""," ",VLOOKUP($B17,$B$19:$L$147,5,FALSE))</f>
        <v>880</v>
      </c>
      <c r="G17" s="96">
        <f>IF($B17=""," ",VLOOKUP($B17,$B$19:$L$147,6,FALSE))</f>
        <v>109.9</v>
      </c>
      <c r="H17" s="96">
        <f>IF($B17=""," ",VLOOKUP($B17,$B$19:$L$147,7,FALSE))</f>
        <v>98.91000000000001</v>
      </c>
      <c r="I17" s="96">
        <f>IF($B17=""," ",VLOOKUP($B17,$B$19:$L$147,8,FALSE))</f>
        <v>26</v>
      </c>
      <c r="J17" s="96">
        <f>IF($B17=""," ",VLOOKUP($B17,$B$19:$L$147,9,FALSE))</f>
        <v>13.727133100000001</v>
      </c>
      <c r="K17" s="96">
        <f>IF($B17=""," ",VLOOKUP($B17,$B$19:$L$147,10,FALSE))</f>
        <v>3.13018</v>
      </c>
      <c r="L17" s="96">
        <f>IF($B17=""," ",VLOOKUP($B17,$B$19:$L$147,11,FALSE))</f>
        <v>2.7545584</v>
      </c>
      <c r="M17" s="34">
        <v>20.1</v>
      </c>
      <c r="N17" s="5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2" customFormat="1" ht="13.5" thickBot="1">
      <c r="A18" s="59"/>
      <c r="B18" s="77" t="s">
        <v>59</v>
      </c>
      <c r="C18" s="96">
        <f>IF($B18=""," ",VLOOKUP($B18,$B$19:$L$147,2,FALSE))</f>
        <v>43</v>
      </c>
      <c r="D18" s="96">
        <f>IF($B18=""," ",VLOOKUP($B18,$B$19:$L$147,3,FALSE))</f>
        <v>0</v>
      </c>
      <c r="E18" s="96" t="str">
        <f>IF($B18=""," ",VLOOKUP($B18,$B$19:$L$147,4,FALSE))</f>
        <v>19</v>
      </c>
      <c r="F18" s="96">
        <f>IF($B18=""," ",VLOOKUP($B18,$B$19:$L$147,5,FALSE))</f>
        <v>890</v>
      </c>
      <c r="G18" s="96">
        <f>IF($B18=""," ",VLOOKUP($B18,$B$19:$L$147,6,FALSE))</f>
        <v>429</v>
      </c>
      <c r="H18" s="96">
        <f>IF($B18=""," ",VLOOKUP($B18,$B$19:$L$147,7,FALSE))</f>
        <v>351.78</v>
      </c>
      <c r="I18" s="96">
        <f>IF($B18=""," ",VLOOKUP($B18,$B$19:$L$147,8,FALSE))</f>
        <v>69</v>
      </c>
      <c r="J18" s="96">
        <f>IF($B18=""," ",VLOOKUP($B18,$B$19:$L$147,9,FALSE))</f>
        <v>13.172107</v>
      </c>
      <c r="K18" s="96">
        <f>IF($B18=""," ",VLOOKUP($B18,$B$19:$L$147,10,FALSE))</f>
        <v>26.623745454545457</v>
      </c>
      <c r="L18" s="96">
        <f>IF($B18=""," ",VLOOKUP($B18,$B$19:$L$147,11,FALSE))</f>
        <v>23.162658545454548</v>
      </c>
      <c r="M18" s="34">
        <v>42</v>
      </c>
      <c r="N18" s="5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14" ht="12.75" hidden="1">
      <c r="B19" s="55" t="s">
        <v>173</v>
      </c>
      <c r="C19" s="27" t="s">
        <v>76</v>
      </c>
      <c r="D19" s="41">
        <v>0</v>
      </c>
      <c r="E19" s="27">
        <v>0</v>
      </c>
      <c r="F19" s="27">
        <v>0</v>
      </c>
      <c r="G19" s="27">
        <v>0</v>
      </c>
      <c r="H19" s="27" t="s">
        <v>76</v>
      </c>
      <c r="I19" s="27">
        <v>0</v>
      </c>
      <c r="J19" s="86" t="s">
        <v>76</v>
      </c>
      <c r="K19" s="31" t="s">
        <v>76</v>
      </c>
      <c r="L19" s="30" t="s">
        <v>76</v>
      </c>
      <c r="M19" s="19"/>
      <c r="N19" s="56" t="str">
        <f aca="true" t="shared" si="0" ref="N19:N28">IF(J19=" "," ",M$17*(J19*(L$18*J19-J$18*L19)/((J$17*(L$18*J19-J$18*L19))+(J$18*(J$17*L19-L$17*J19))))+M$18*((J19*(L$18*J19-J$18*L19)/((J$17*(L$18*J19-J$18*L19))+(J$18*(J$17*L19-L$17*J19))))*((J$17*L19-L$17*J19)/(L$18*J19-J$18*1.00000000000001*L19))))</f>
        <v> </v>
      </c>
    </row>
    <row r="20" spans="2:14" ht="12.75">
      <c r="B20" s="61" t="s">
        <v>101</v>
      </c>
      <c r="C20" s="27" t="s">
        <v>76</v>
      </c>
      <c r="D20" s="41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86">
        <v>0</v>
      </c>
      <c r="K20" s="31">
        <v>0</v>
      </c>
      <c r="L20" s="30">
        <v>0</v>
      </c>
      <c r="M20" s="19"/>
      <c r="N20" s="56" t="str">
        <f>IF(J20=0," ",M$17*(J20*(L$18*J20-J$18*L20)/((J$17*(L$18*J20-J$18*L20))+(J$18*(J$17*L20-L$17*J20))))+M$18*((J20*(L$18*J20-J$18*L20)/((J$17*(L$18*J20-J$18*L20))+(J$18*(J$17*L20-L$17*J20))))*((J$17*L20-L$17*J20)/(L$18*J20-J$18*1.00000000000001*L20))))</f>
        <v> </v>
      </c>
    </row>
    <row r="21" spans="2:14" ht="12.75">
      <c r="B21" s="62" t="s">
        <v>102</v>
      </c>
      <c r="C21" s="65">
        <v>26</v>
      </c>
      <c r="D21" s="64" t="s">
        <v>55</v>
      </c>
      <c r="E21" s="65">
        <v>0</v>
      </c>
      <c r="F21" s="65">
        <v>880</v>
      </c>
      <c r="G21" s="65">
        <v>262</v>
      </c>
      <c r="H21" s="65">
        <v>201.74</v>
      </c>
      <c r="I21" s="65">
        <v>78</v>
      </c>
      <c r="J21" s="87">
        <v>12.46064344</v>
      </c>
      <c r="K21" s="63">
        <v>16.245800000000003</v>
      </c>
      <c r="L21" s="66">
        <v>13.321556000000001</v>
      </c>
      <c r="M21" s="68">
        <v>25</v>
      </c>
      <c r="N21" s="56">
        <f t="shared" si="0"/>
        <v>30.223293806881415</v>
      </c>
    </row>
    <row r="22" spans="2:14" ht="12.75" hidden="1">
      <c r="B22" s="55" t="s">
        <v>174</v>
      </c>
      <c r="C22" s="27">
        <v>27</v>
      </c>
      <c r="D22" s="41" t="s">
        <v>98</v>
      </c>
      <c r="E22" s="27">
        <v>0</v>
      </c>
      <c r="F22" s="27">
        <v>880</v>
      </c>
      <c r="G22" s="27">
        <v>272.712</v>
      </c>
      <c r="H22" s="27">
        <v>209.98824</v>
      </c>
      <c r="I22" s="27">
        <v>64.8736</v>
      </c>
      <c r="J22" s="86">
        <v>12.5519989936</v>
      </c>
      <c r="K22" s="31">
        <v>16.6303608</v>
      </c>
      <c r="L22" s="30">
        <v>13.636895855999997</v>
      </c>
      <c r="M22" s="19">
        <v>25</v>
      </c>
      <c r="N22" s="56">
        <f t="shared" si="0"/>
        <v>30.68581514999383</v>
      </c>
    </row>
    <row r="23" spans="2:14" ht="12.75" hidden="1">
      <c r="B23" s="55" t="s">
        <v>103</v>
      </c>
      <c r="C23" s="27">
        <v>47</v>
      </c>
      <c r="D23" s="41">
        <v>0</v>
      </c>
      <c r="E23" s="27">
        <v>0</v>
      </c>
      <c r="F23" s="27">
        <v>900</v>
      </c>
      <c r="G23" s="27">
        <v>468.9</v>
      </c>
      <c r="H23" s="27">
        <v>417.32099999999997</v>
      </c>
      <c r="I23" s="27">
        <v>21.735</v>
      </c>
      <c r="J23" s="86">
        <v>12.76103475</v>
      </c>
      <c r="K23" s="31">
        <v>30.5</v>
      </c>
      <c r="L23" s="30">
        <v>27.02239</v>
      </c>
      <c r="M23" s="19">
        <v>66.97</v>
      </c>
      <c r="N23" s="56">
        <f t="shared" si="0"/>
        <v>45.76166961373857</v>
      </c>
    </row>
    <row r="24" spans="2:14" ht="12.75" hidden="1">
      <c r="B24" s="55" t="s">
        <v>104</v>
      </c>
      <c r="C24" s="27">
        <v>47</v>
      </c>
      <c r="D24" s="41">
        <v>0</v>
      </c>
      <c r="E24" s="27">
        <v>0</v>
      </c>
      <c r="F24" s="27">
        <v>880</v>
      </c>
      <c r="G24" s="27">
        <v>468.4239999999999</v>
      </c>
      <c r="H24" s="27">
        <v>416.89735999999994</v>
      </c>
      <c r="I24" s="27">
        <v>21.252</v>
      </c>
      <c r="J24" s="86">
        <v>12.415921144000002</v>
      </c>
      <c r="K24" s="31">
        <v>32.736000000000004</v>
      </c>
      <c r="L24" s="30">
        <v>29.003441280000004</v>
      </c>
      <c r="M24" s="19">
        <v>44.64533333333334</v>
      </c>
      <c r="N24" s="56">
        <f t="shared" si="0"/>
        <v>47.525786174465836</v>
      </c>
    </row>
    <row r="25" spans="2:14" ht="12.75" hidden="1">
      <c r="B25" s="55" t="s">
        <v>105</v>
      </c>
      <c r="C25" s="27">
        <v>8</v>
      </c>
      <c r="D25" s="41">
        <v>0</v>
      </c>
      <c r="E25" s="27">
        <v>0</v>
      </c>
      <c r="F25" s="27">
        <v>150</v>
      </c>
      <c r="G25" s="27">
        <v>79.845</v>
      </c>
      <c r="H25" s="27">
        <v>71.06205</v>
      </c>
      <c r="I25" s="27">
        <v>3.6225</v>
      </c>
      <c r="J25" s="86">
        <v>2.116350195</v>
      </c>
      <c r="K25" s="31">
        <v>5.58</v>
      </c>
      <c r="L25" s="30">
        <v>4.9437684</v>
      </c>
      <c r="M25" s="19">
        <v>7.61</v>
      </c>
      <c r="N25" s="56">
        <f t="shared" si="0"/>
        <v>8.10098627973849</v>
      </c>
    </row>
    <row r="26" spans="2:14" ht="12.75">
      <c r="B26" s="62" t="s">
        <v>106</v>
      </c>
      <c r="C26" s="65">
        <v>22</v>
      </c>
      <c r="D26" s="64" t="s">
        <v>55</v>
      </c>
      <c r="E26" s="65" t="s">
        <v>21</v>
      </c>
      <c r="F26" s="65">
        <v>880</v>
      </c>
      <c r="G26" s="65">
        <v>221</v>
      </c>
      <c r="H26" s="65">
        <v>187.85</v>
      </c>
      <c r="I26" s="65">
        <v>59</v>
      </c>
      <c r="J26" s="87">
        <v>13.491953520000003</v>
      </c>
      <c r="K26" s="63">
        <v>15.8293</v>
      </c>
      <c r="L26" s="66">
        <v>13.296612</v>
      </c>
      <c r="M26" s="68">
        <v>19.82</v>
      </c>
      <c r="N26" s="56">
        <f t="shared" si="0"/>
        <v>31.4767151319634</v>
      </c>
    </row>
    <row r="27" spans="2:14" ht="12.75" hidden="1">
      <c r="B27" s="55" t="s">
        <v>175</v>
      </c>
      <c r="C27" s="27">
        <v>20</v>
      </c>
      <c r="D27" s="41" t="s">
        <v>98</v>
      </c>
      <c r="E27" s="27">
        <v>0</v>
      </c>
      <c r="F27" s="27">
        <v>880</v>
      </c>
      <c r="G27" s="27">
        <v>200.2</v>
      </c>
      <c r="H27" s="27">
        <v>170.17</v>
      </c>
      <c r="I27" s="27">
        <v>51.92</v>
      </c>
      <c r="J27" s="86">
        <v>13.478364248800002</v>
      </c>
      <c r="K27" s="31">
        <v>14.720659999999999</v>
      </c>
      <c r="L27" s="30">
        <v>12.3653544</v>
      </c>
      <c r="M27" s="19">
        <v>19.82</v>
      </c>
      <c r="N27" s="56">
        <f t="shared" si="0"/>
        <v>30.429040278808323</v>
      </c>
    </row>
    <row r="28" spans="2:14" ht="12.75" hidden="1">
      <c r="B28" s="55" t="s">
        <v>107</v>
      </c>
      <c r="C28" s="27">
        <v>19</v>
      </c>
      <c r="D28" s="41">
        <v>0</v>
      </c>
      <c r="E28" s="27" t="s">
        <v>22</v>
      </c>
      <c r="F28" s="27">
        <v>880</v>
      </c>
      <c r="G28" s="27">
        <v>191.8</v>
      </c>
      <c r="H28" s="27">
        <v>163.03</v>
      </c>
      <c r="I28" s="27">
        <v>58.9</v>
      </c>
      <c r="J28" s="86">
        <v>13.4721647</v>
      </c>
      <c r="K28" s="31">
        <v>14.272940000000002</v>
      </c>
      <c r="L28" s="30">
        <v>11.989269600000002</v>
      </c>
      <c r="M28" s="19">
        <v>19.82</v>
      </c>
      <c r="N28" s="56">
        <f t="shared" si="0"/>
        <v>30.005056944511978</v>
      </c>
    </row>
    <row r="29" spans="2:14" ht="12.75" hidden="1">
      <c r="B29" s="55" t="s">
        <v>108</v>
      </c>
      <c r="C29" s="27">
        <v>62</v>
      </c>
      <c r="D29" s="41" t="s">
        <v>42</v>
      </c>
      <c r="E29" s="27">
        <v>0</v>
      </c>
      <c r="F29" s="27">
        <v>920</v>
      </c>
      <c r="G29" s="27">
        <v>620.448</v>
      </c>
      <c r="H29" s="27">
        <v>514.9718399999999</v>
      </c>
      <c r="I29" s="27">
        <v>7.710520000000001</v>
      </c>
      <c r="J29" s="86">
        <v>14.791049782</v>
      </c>
      <c r="K29" s="31">
        <v>42.48611519999999</v>
      </c>
      <c r="L29" s="30">
        <v>36.962920223999994</v>
      </c>
      <c r="M29" s="19">
        <v>105</v>
      </c>
      <c r="N29" s="56">
        <f aca="true" t="shared" si="1" ref="N29:N60">IF(J29=" "," ",M$17*(J29*(L$18*J29-J$18*L29)/((J$17*(L$18*J29-J$18*L29))+(J$18*(J$17*L29-L$17*J29))))+M$18*((J29*(L$18*J29-J$18*L29)/((J$17*(L$18*J29-J$18*L29))+(J$18*(J$17*L29-L$17*J29))))*((J$17*L29-L$17*J29)/(L$18*J29-J$18*1.00000000000001*L29))))</f>
        <v>59.2862562904457</v>
      </c>
    </row>
    <row r="30" spans="2:14" ht="12.75" hidden="1">
      <c r="B30" s="55" t="s">
        <v>109</v>
      </c>
      <c r="C30" s="27">
        <v>62</v>
      </c>
      <c r="D30" s="41" t="s">
        <v>42</v>
      </c>
      <c r="E30" s="27">
        <v>0</v>
      </c>
      <c r="F30" s="27">
        <v>915</v>
      </c>
      <c r="G30" s="27">
        <v>618.906</v>
      </c>
      <c r="H30" s="27">
        <v>513.69198</v>
      </c>
      <c r="I30" s="27">
        <v>6.822240000000001</v>
      </c>
      <c r="J30" s="86">
        <v>13.7260952367</v>
      </c>
      <c r="K30" s="31">
        <v>42.451754399999984</v>
      </c>
      <c r="L30" s="30">
        <v>36.93302632799999</v>
      </c>
      <c r="M30" s="19">
        <v>105</v>
      </c>
      <c r="N30" s="56">
        <f t="shared" si="1"/>
        <v>57.93034458550679</v>
      </c>
    </row>
    <row r="31" spans="2:14" ht="12.75" hidden="1">
      <c r="B31" s="55" t="s">
        <v>176</v>
      </c>
      <c r="C31" s="27" t="s">
        <v>76</v>
      </c>
      <c r="D31" s="41">
        <v>0</v>
      </c>
      <c r="E31" s="27">
        <v>0</v>
      </c>
      <c r="F31" s="27">
        <v>0</v>
      </c>
      <c r="G31" s="27">
        <v>0</v>
      </c>
      <c r="H31" s="27" t="s">
        <v>76</v>
      </c>
      <c r="I31" s="27">
        <v>0</v>
      </c>
      <c r="J31" s="86" t="s">
        <v>76</v>
      </c>
      <c r="K31" s="31" t="s">
        <v>76</v>
      </c>
      <c r="L31" s="30" t="s">
        <v>76</v>
      </c>
      <c r="M31" s="19">
        <v>105</v>
      </c>
      <c r="N31" s="56" t="str">
        <f t="shared" si="1"/>
        <v> </v>
      </c>
    </row>
    <row r="32" spans="2:14" ht="12.75" hidden="1">
      <c r="B32" s="55" t="s">
        <v>110</v>
      </c>
      <c r="C32" s="27">
        <v>77</v>
      </c>
      <c r="D32" s="41" t="s">
        <v>55</v>
      </c>
      <c r="E32" s="27">
        <v>0</v>
      </c>
      <c r="F32" s="27">
        <v>910</v>
      </c>
      <c r="G32" s="27">
        <v>765</v>
      </c>
      <c r="H32" s="27">
        <v>719.0999999999999</v>
      </c>
      <c r="I32" s="27">
        <v>7</v>
      </c>
      <c r="J32" s="86">
        <v>16.211379120000004</v>
      </c>
      <c r="K32" s="31">
        <v>58.3085</v>
      </c>
      <c r="L32" s="30">
        <v>52.477650000000004</v>
      </c>
      <c r="M32" s="19">
        <v>120</v>
      </c>
      <c r="N32" s="56">
        <f t="shared" si="1"/>
        <v>78.2235259192123</v>
      </c>
    </row>
    <row r="33" spans="2:14" ht="12.75" hidden="1">
      <c r="B33" s="55" t="s">
        <v>177</v>
      </c>
      <c r="C33" s="27" t="s">
        <v>76</v>
      </c>
      <c r="D33" s="41">
        <v>0</v>
      </c>
      <c r="E33" s="27">
        <v>0</v>
      </c>
      <c r="F33" s="27">
        <v>0</v>
      </c>
      <c r="G33" s="27">
        <v>0</v>
      </c>
      <c r="H33" s="27" t="s">
        <v>76</v>
      </c>
      <c r="I33" s="27">
        <v>0</v>
      </c>
      <c r="J33" s="86" t="s">
        <v>76</v>
      </c>
      <c r="K33" s="31" t="s">
        <v>76</v>
      </c>
      <c r="L33" s="30" t="s">
        <v>76</v>
      </c>
      <c r="M33" s="19">
        <v>120</v>
      </c>
      <c r="N33" s="56" t="str">
        <f t="shared" si="1"/>
        <v> </v>
      </c>
    </row>
    <row r="34" spans="2:14" ht="12.75" hidden="1">
      <c r="B34" s="55" t="s">
        <v>111</v>
      </c>
      <c r="C34" s="27">
        <v>22</v>
      </c>
      <c r="D34" s="41" t="s">
        <v>55</v>
      </c>
      <c r="E34" s="27">
        <v>0</v>
      </c>
      <c r="F34" s="27">
        <v>880</v>
      </c>
      <c r="G34" s="27">
        <v>219</v>
      </c>
      <c r="H34" s="27">
        <v>151.10999999999999</v>
      </c>
      <c r="I34" s="27">
        <v>62</v>
      </c>
      <c r="J34" s="86">
        <v>12.009331600000001</v>
      </c>
      <c r="K34" s="31">
        <v>9.1725</v>
      </c>
      <c r="L34" s="30">
        <v>5.8704</v>
      </c>
      <c r="M34" s="19"/>
      <c r="N34" s="56">
        <f t="shared" si="1"/>
        <v>21.415128463506534</v>
      </c>
    </row>
    <row r="35" spans="2:14" ht="12.75">
      <c r="B35" s="55" t="s">
        <v>112</v>
      </c>
      <c r="C35" s="27">
        <v>34</v>
      </c>
      <c r="D35" s="41" t="s">
        <v>55</v>
      </c>
      <c r="E35" s="27">
        <v>0</v>
      </c>
      <c r="F35" s="27">
        <v>890</v>
      </c>
      <c r="G35" s="27">
        <v>343</v>
      </c>
      <c r="H35" s="27">
        <v>226.38000000000002</v>
      </c>
      <c r="I35" s="27">
        <v>92</v>
      </c>
      <c r="J35" s="86">
        <v>11.03353628</v>
      </c>
      <c r="K35" s="31">
        <v>12.5825</v>
      </c>
      <c r="L35" s="30">
        <v>8.0528</v>
      </c>
      <c r="M35" s="19"/>
      <c r="N35" s="56">
        <f t="shared" si="1"/>
        <v>22.618719942882123</v>
      </c>
    </row>
    <row r="36" spans="2:14" ht="12.75" hidden="1">
      <c r="B36" s="55" t="s">
        <v>113</v>
      </c>
      <c r="C36" s="27">
        <v>34</v>
      </c>
      <c r="D36" s="41" t="s">
        <v>55</v>
      </c>
      <c r="E36" s="27">
        <v>0</v>
      </c>
      <c r="F36" s="27">
        <v>900</v>
      </c>
      <c r="G36" s="27">
        <v>336</v>
      </c>
      <c r="H36" s="27">
        <v>241.92</v>
      </c>
      <c r="I36" s="27">
        <v>96</v>
      </c>
      <c r="J36" s="86">
        <v>11.4874624</v>
      </c>
      <c r="K36" s="31">
        <v>12.39</v>
      </c>
      <c r="L36" s="30">
        <v>7.929600000000001</v>
      </c>
      <c r="M36" s="19"/>
      <c r="N36" s="56">
        <f t="shared" si="1"/>
        <v>23.046191483809594</v>
      </c>
    </row>
    <row r="37" spans="2:14" ht="12.75">
      <c r="B37" s="55" t="s">
        <v>114</v>
      </c>
      <c r="C37" s="27">
        <v>29</v>
      </c>
      <c r="D37" s="41" t="s">
        <v>55</v>
      </c>
      <c r="E37" s="27">
        <v>0</v>
      </c>
      <c r="F37" s="27">
        <v>880</v>
      </c>
      <c r="G37" s="27">
        <v>293</v>
      </c>
      <c r="H37" s="27">
        <v>249.04999999999998</v>
      </c>
      <c r="I37" s="27">
        <v>143</v>
      </c>
      <c r="J37" s="86">
        <v>13.560566160000002</v>
      </c>
      <c r="K37" s="31">
        <v>13.5475</v>
      </c>
      <c r="L37" s="30">
        <v>11.3799</v>
      </c>
      <c r="M37" s="19">
        <v>20</v>
      </c>
      <c r="N37" s="56">
        <f t="shared" si="1"/>
        <v>29.440361856007048</v>
      </c>
    </row>
    <row r="38" spans="2:14" ht="12.75">
      <c r="B38" s="55" t="s">
        <v>115</v>
      </c>
      <c r="C38" s="27">
        <v>39</v>
      </c>
      <c r="D38" s="41" t="s">
        <v>55</v>
      </c>
      <c r="E38" s="27">
        <v>0</v>
      </c>
      <c r="F38" s="27">
        <v>880</v>
      </c>
      <c r="G38" s="27">
        <v>385</v>
      </c>
      <c r="H38" s="27">
        <v>342.65</v>
      </c>
      <c r="I38" s="27">
        <v>148</v>
      </c>
      <c r="J38" s="86">
        <v>13.655519680000001</v>
      </c>
      <c r="K38" s="31">
        <v>18.328</v>
      </c>
      <c r="L38" s="30">
        <v>15.39552</v>
      </c>
      <c r="M38" s="19">
        <v>20</v>
      </c>
      <c r="N38" s="56">
        <f t="shared" si="1"/>
        <v>34.00313699496414</v>
      </c>
    </row>
    <row r="39" spans="2:14" ht="12.75">
      <c r="B39" s="55" t="s">
        <v>116</v>
      </c>
      <c r="C39" s="27">
        <v>33</v>
      </c>
      <c r="D39" s="41" t="s">
        <v>55</v>
      </c>
      <c r="E39" s="27">
        <v>0</v>
      </c>
      <c r="F39" s="27">
        <v>880</v>
      </c>
      <c r="G39" s="27">
        <v>328</v>
      </c>
      <c r="H39" s="27">
        <v>291.92</v>
      </c>
      <c r="I39" s="27">
        <v>114</v>
      </c>
      <c r="J39" s="86">
        <v>13.97515688</v>
      </c>
      <c r="K39" s="31">
        <v>15.6668</v>
      </c>
      <c r="L39" s="30">
        <v>13.160112</v>
      </c>
      <c r="M39" s="19">
        <v>20</v>
      </c>
      <c r="N39" s="56">
        <f t="shared" si="1"/>
        <v>31.925831532093788</v>
      </c>
    </row>
    <row r="40" spans="2:14" ht="12.75" hidden="1">
      <c r="B40" s="55" t="s">
        <v>178</v>
      </c>
      <c r="C40" s="27" t="s">
        <v>76</v>
      </c>
      <c r="D40" s="41">
        <v>0</v>
      </c>
      <c r="E40" s="27">
        <v>0</v>
      </c>
      <c r="F40" s="27">
        <v>0</v>
      </c>
      <c r="G40" s="27">
        <v>0</v>
      </c>
      <c r="H40" s="27" t="s">
        <v>76</v>
      </c>
      <c r="I40" s="27">
        <v>0</v>
      </c>
      <c r="J40" s="86" t="s">
        <v>76</v>
      </c>
      <c r="K40" s="31" t="s">
        <v>76</v>
      </c>
      <c r="L40" s="30" t="s">
        <v>76</v>
      </c>
      <c r="M40" s="19">
        <v>20</v>
      </c>
      <c r="N40" s="56" t="str">
        <f t="shared" si="1"/>
        <v> </v>
      </c>
    </row>
    <row r="41" spans="2:14" ht="12.75" hidden="1">
      <c r="B41" s="55" t="s">
        <v>117</v>
      </c>
      <c r="C41" s="27">
        <v>27</v>
      </c>
      <c r="D41" s="41" t="s">
        <v>55</v>
      </c>
      <c r="E41" s="27">
        <v>0</v>
      </c>
      <c r="F41" s="27">
        <v>920</v>
      </c>
      <c r="G41" s="27">
        <v>273</v>
      </c>
      <c r="H41" s="27">
        <v>204.75</v>
      </c>
      <c r="I41" s="27">
        <v>133</v>
      </c>
      <c r="J41" s="86">
        <v>8.232314399999998</v>
      </c>
      <c r="K41" s="31">
        <v>13.548481818181818</v>
      </c>
      <c r="L41" s="30">
        <v>9.61942209090909</v>
      </c>
      <c r="M41" s="19">
        <v>118</v>
      </c>
      <c r="N41" s="56">
        <f t="shared" si="1"/>
        <v>20.87328080632338</v>
      </c>
    </row>
    <row r="42" spans="2:14" ht="12.75" hidden="1">
      <c r="B42" s="55" t="s">
        <v>118</v>
      </c>
      <c r="C42" s="27">
        <v>35</v>
      </c>
      <c r="D42" s="41" t="s">
        <v>55</v>
      </c>
      <c r="E42" s="27">
        <v>0</v>
      </c>
      <c r="F42" s="27">
        <v>960</v>
      </c>
      <c r="G42" s="27">
        <v>350</v>
      </c>
      <c r="H42" s="27">
        <v>332.5</v>
      </c>
      <c r="I42" s="27">
        <v>0</v>
      </c>
      <c r="J42" s="86">
        <v>15.03886584</v>
      </c>
      <c r="K42" s="31">
        <v>27.4</v>
      </c>
      <c r="L42" s="30">
        <v>26.578</v>
      </c>
      <c r="M42" s="22"/>
      <c r="N42" s="56">
        <f t="shared" si="1"/>
        <v>48.09916601090783</v>
      </c>
    </row>
    <row r="43" spans="2:14" ht="12.75" hidden="1">
      <c r="B43" s="55" t="s">
        <v>119</v>
      </c>
      <c r="C43" s="27">
        <v>36</v>
      </c>
      <c r="D43" s="41" t="s">
        <v>55</v>
      </c>
      <c r="E43" s="27" t="s">
        <v>20</v>
      </c>
      <c r="F43" s="27">
        <v>890</v>
      </c>
      <c r="G43" s="27">
        <v>355</v>
      </c>
      <c r="H43" s="27">
        <v>252.04999999999998</v>
      </c>
      <c r="I43" s="27">
        <v>117</v>
      </c>
      <c r="J43" s="86">
        <v>10.003370810000002</v>
      </c>
      <c r="K43" s="31">
        <v>19.944409090909087</v>
      </c>
      <c r="L43" s="30">
        <v>14.559418636363633</v>
      </c>
      <c r="M43" s="22">
        <v>17.3</v>
      </c>
      <c r="N43" s="56">
        <f t="shared" si="1"/>
        <v>28.541188867450035</v>
      </c>
    </row>
    <row r="44" spans="2:14" ht="12.75" hidden="1">
      <c r="B44" s="55" t="s">
        <v>179</v>
      </c>
      <c r="C44" s="27" t="s">
        <v>76</v>
      </c>
      <c r="D44" s="41">
        <v>0</v>
      </c>
      <c r="E44" s="27">
        <v>0</v>
      </c>
      <c r="F44" s="27">
        <v>0</v>
      </c>
      <c r="G44" s="27">
        <v>0</v>
      </c>
      <c r="H44" s="27" t="s">
        <v>76</v>
      </c>
      <c r="I44" s="27">
        <v>0</v>
      </c>
      <c r="J44" s="86" t="s">
        <v>76</v>
      </c>
      <c r="K44" s="31" t="s">
        <v>76</v>
      </c>
      <c r="L44" s="30" t="s">
        <v>76</v>
      </c>
      <c r="M44" s="22">
        <v>17.3</v>
      </c>
      <c r="N44" s="56" t="str">
        <f t="shared" si="1"/>
        <v> </v>
      </c>
    </row>
    <row r="45" spans="1:14" s="2" customFormat="1" ht="12.75">
      <c r="A45" s="59"/>
      <c r="B45" s="62" t="s">
        <v>188</v>
      </c>
      <c r="C45" s="65">
        <v>33</v>
      </c>
      <c r="D45" s="64">
        <v>0</v>
      </c>
      <c r="E45" s="65" t="s">
        <v>23</v>
      </c>
      <c r="F45" s="65">
        <v>890</v>
      </c>
      <c r="G45" s="65">
        <v>334</v>
      </c>
      <c r="H45" s="65">
        <v>237.14</v>
      </c>
      <c r="I45" s="65">
        <v>121.41</v>
      </c>
      <c r="J45" s="87">
        <v>9.954974000000002</v>
      </c>
      <c r="K45" s="63">
        <v>18.795709090909092</v>
      </c>
      <c r="L45" s="66">
        <v>13.720867636363637</v>
      </c>
      <c r="M45" s="67">
        <v>17.3</v>
      </c>
      <c r="N45" s="56">
        <f t="shared" si="1"/>
        <v>27.552893725046264</v>
      </c>
    </row>
    <row r="46" spans="2:14" ht="12.75" hidden="1">
      <c r="B46" s="55" t="s">
        <v>120</v>
      </c>
      <c r="C46" s="27">
        <v>22</v>
      </c>
      <c r="D46" s="41">
        <v>0</v>
      </c>
      <c r="E46" s="27" t="s">
        <v>24</v>
      </c>
      <c r="F46" s="27">
        <v>900</v>
      </c>
      <c r="G46" s="27">
        <v>220</v>
      </c>
      <c r="H46" s="27">
        <v>173.8</v>
      </c>
      <c r="I46" s="27">
        <v>96</v>
      </c>
      <c r="J46" s="86">
        <v>15.223289999999997</v>
      </c>
      <c r="K46" s="31">
        <v>13.838709677419354</v>
      </c>
      <c r="L46" s="30">
        <v>10.102258064516128</v>
      </c>
      <c r="M46" s="22">
        <v>20</v>
      </c>
      <c r="N46" s="56">
        <f t="shared" si="1"/>
        <v>30.09149488089902</v>
      </c>
    </row>
    <row r="47" spans="2:14" ht="12.75">
      <c r="B47" s="55" t="s">
        <v>121</v>
      </c>
      <c r="C47" s="27">
        <v>27</v>
      </c>
      <c r="D47" s="41">
        <v>0</v>
      </c>
      <c r="E47" s="27" t="s">
        <v>25</v>
      </c>
      <c r="F47" s="27">
        <v>900</v>
      </c>
      <c r="G47" s="27">
        <v>267</v>
      </c>
      <c r="H47" s="27">
        <v>210.93</v>
      </c>
      <c r="I47" s="27">
        <v>112</v>
      </c>
      <c r="J47" s="86">
        <v>14.473524000000001</v>
      </c>
      <c r="K47" s="31">
        <v>16.795161290322582</v>
      </c>
      <c r="L47" s="30">
        <v>12.260467741935484</v>
      </c>
      <c r="M47" s="22">
        <v>20</v>
      </c>
      <c r="N47" s="56">
        <f t="shared" si="1"/>
        <v>31.549070506070965</v>
      </c>
    </row>
    <row r="48" spans="2:14" ht="12.75">
      <c r="B48" s="55" t="s">
        <v>122</v>
      </c>
      <c r="C48" s="27">
        <v>28</v>
      </c>
      <c r="D48" s="41">
        <v>0</v>
      </c>
      <c r="E48" s="27" t="s">
        <v>26</v>
      </c>
      <c r="F48" s="27">
        <v>900</v>
      </c>
      <c r="G48" s="27">
        <v>280</v>
      </c>
      <c r="H48" s="27">
        <v>221.20000000000002</v>
      </c>
      <c r="I48" s="27">
        <v>108</v>
      </c>
      <c r="J48" s="86">
        <v>13.742686</v>
      </c>
      <c r="K48" s="31">
        <v>17.424193548387098</v>
      </c>
      <c r="L48" s="30">
        <v>12.71966129032258</v>
      </c>
      <c r="M48" s="22">
        <v>20</v>
      </c>
      <c r="N48" s="56">
        <f t="shared" si="1"/>
        <v>31.14954187433797</v>
      </c>
    </row>
    <row r="49" spans="2:14" ht="12.75">
      <c r="B49" s="55" t="s">
        <v>123</v>
      </c>
      <c r="C49" s="27">
        <v>30</v>
      </c>
      <c r="D49" s="41">
        <v>0</v>
      </c>
      <c r="E49" s="27" t="s">
        <v>27</v>
      </c>
      <c r="F49" s="27">
        <v>900</v>
      </c>
      <c r="G49" s="27">
        <v>299</v>
      </c>
      <c r="H49" s="27">
        <v>236.21</v>
      </c>
      <c r="I49" s="27">
        <v>114</v>
      </c>
      <c r="J49" s="86">
        <v>13.145005999999999</v>
      </c>
      <c r="K49" s="31">
        <v>18.74516129032258</v>
      </c>
      <c r="L49" s="30">
        <v>13.683967741935485</v>
      </c>
      <c r="M49" s="22">
        <v>20</v>
      </c>
      <c r="N49" s="56">
        <f t="shared" si="1"/>
        <v>31.47451601590501</v>
      </c>
    </row>
    <row r="50" spans="2:14" ht="12.75" hidden="1">
      <c r="B50" s="55" t="s">
        <v>124</v>
      </c>
      <c r="C50" s="27">
        <v>35</v>
      </c>
      <c r="D50" s="41">
        <v>0</v>
      </c>
      <c r="E50" s="27">
        <v>0</v>
      </c>
      <c r="F50" s="27">
        <v>880</v>
      </c>
      <c r="G50" s="27">
        <v>350</v>
      </c>
      <c r="H50" s="27">
        <v>266</v>
      </c>
      <c r="I50" s="27">
        <v>55</v>
      </c>
      <c r="J50" s="86">
        <v>15.680812640000003</v>
      </c>
      <c r="K50" s="31">
        <v>22.445</v>
      </c>
      <c r="L50" s="30">
        <v>17.956</v>
      </c>
      <c r="M50" s="22"/>
      <c r="N50" s="56">
        <f t="shared" si="1"/>
        <v>39.35299124370623</v>
      </c>
    </row>
    <row r="51" spans="2:14" ht="12.75" hidden="1">
      <c r="B51" s="55" t="s">
        <v>125</v>
      </c>
      <c r="C51" s="27">
        <v>42</v>
      </c>
      <c r="D51" s="41">
        <v>0</v>
      </c>
      <c r="E51" s="27">
        <v>0</v>
      </c>
      <c r="F51" s="27">
        <v>910</v>
      </c>
      <c r="G51" s="27">
        <v>420</v>
      </c>
      <c r="H51" s="27">
        <v>319.2</v>
      </c>
      <c r="I51" s="27">
        <v>60</v>
      </c>
      <c r="J51" s="86">
        <v>15.363959999999999</v>
      </c>
      <c r="K51" s="31">
        <v>25.12618181818182</v>
      </c>
      <c r="L51" s="30">
        <v>21.859778181818182</v>
      </c>
      <c r="M51" s="22"/>
      <c r="N51" s="56">
        <f t="shared" si="1"/>
        <v>43.28044946242265</v>
      </c>
    </row>
    <row r="52" spans="2:14" ht="12.75" hidden="1">
      <c r="B52" s="55" t="s">
        <v>126</v>
      </c>
      <c r="C52" s="27">
        <v>49</v>
      </c>
      <c r="D52" s="41" t="s">
        <v>55</v>
      </c>
      <c r="E52" s="27" t="s">
        <v>20</v>
      </c>
      <c r="F52" s="27">
        <v>890</v>
      </c>
      <c r="G52" s="27">
        <v>488</v>
      </c>
      <c r="H52" s="27">
        <v>400.15999999999997</v>
      </c>
      <c r="I52" s="27">
        <v>35</v>
      </c>
      <c r="J52" s="86">
        <v>14.237731879999998</v>
      </c>
      <c r="K52" s="31">
        <v>29.70944545454546</v>
      </c>
      <c r="L52" s="30">
        <v>25.84721754545455</v>
      </c>
      <c r="M52" s="22">
        <v>27.5</v>
      </c>
      <c r="N52" s="56">
        <f t="shared" si="1"/>
        <v>46.29515336018248</v>
      </c>
    </row>
    <row r="53" spans="2:14" ht="12.75">
      <c r="B53" s="55" t="s">
        <v>127</v>
      </c>
      <c r="C53" s="27">
        <v>48</v>
      </c>
      <c r="D53" s="41">
        <v>0</v>
      </c>
      <c r="E53" s="27" t="s">
        <v>50</v>
      </c>
      <c r="F53" s="27">
        <v>890</v>
      </c>
      <c r="G53" s="27">
        <v>479</v>
      </c>
      <c r="H53" s="27">
        <v>392.78</v>
      </c>
      <c r="I53" s="27">
        <v>44</v>
      </c>
      <c r="J53" s="86">
        <v>14.104954</v>
      </c>
      <c r="K53" s="31">
        <v>29.238745454545455</v>
      </c>
      <c r="L53" s="30">
        <v>25.437708545454544</v>
      </c>
      <c r="M53" s="22">
        <v>27.5</v>
      </c>
      <c r="N53" s="56">
        <f t="shared" si="1"/>
        <v>45.67694527633967</v>
      </c>
    </row>
    <row r="54" spans="2:14" ht="12.75" hidden="1">
      <c r="B54" s="55" t="s">
        <v>128</v>
      </c>
      <c r="C54" s="27">
        <v>47</v>
      </c>
      <c r="D54" s="41" t="s">
        <v>42</v>
      </c>
      <c r="E54" s="27">
        <v>0</v>
      </c>
      <c r="F54" s="27">
        <v>890</v>
      </c>
      <c r="G54" s="27">
        <v>473.6580000000001</v>
      </c>
      <c r="H54" s="27">
        <v>388.39956</v>
      </c>
      <c r="I54" s="27">
        <v>35.697900000000004</v>
      </c>
      <c r="J54" s="86">
        <v>14.153344972000003</v>
      </c>
      <c r="K54" s="31">
        <v>28.95935885454546</v>
      </c>
      <c r="L54" s="30">
        <v>25.19464220345455</v>
      </c>
      <c r="M54" s="22">
        <v>27.5</v>
      </c>
      <c r="N54" s="56">
        <f t="shared" si="1"/>
        <v>45.468007146508</v>
      </c>
    </row>
    <row r="55" spans="2:14" ht="12.75" hidden="1">
      <c r="B55" s="55" t="s">
        <v>54</v>
      </c>
      <c r="C55" s="27">
        <v>47</v>
      </c>
      <c r="D55" s="41">
        <v>0</v>
      </c>
      <c r="E55" s="27" t="s">
        <v>49</v>
      </c>
      <c r="F55" s="27">
        <v>890</v>
      </c>
      <c r="G55" s="27">
        <v>470</v>
      </c>
      <c r="H55" s="27">
        <v>385.4</v>
      </c>
      <c r="I55" s="27">
        <v>52</v>
      </c>
      <c r="J55" s="86">
        <v>14.026463999999999</v>
      </c>
      <c r="K55" s="31">
        <v>28.76804545454545</v>
      </c>
      <c r="L55" s="30">
        <v>25.02819954545454</v>
      </c>
      <c r="M55" s="22">
        <v>27.5</v>
      </c>
      <c r="N55" s="56">
        <f t="shared" si="1"/>
        <v>45.12617033774831</v>
      </c>
    </row>
    <row r="56" spans="2:14" ht="12.75" hidden="1">
      <c r="B56" s="62" t="s">
        <v>129</v>
      </c>
      <c r="C56" s="65">
        <v>46</v>
      </c>
      <c r="D56" s="64">
        <v>0</v>
      </c>
      <c r="E56" s="65" t="s">
        <v>48</v>
      </c>
      <c r="F56" s="65">
        <v>890</v>
      </c>
      <c r="G56" s="65">
        <v>459</v>
      </c>
      <c r="H56" s="65">
        <v>376.38</v>
      </c>
      <c r="I56" s="65">
        <v>47</v>
      </c>
      <c r="J56" s="87">
        <v>14.000158</v>
      </c>
      <c r="K56" s="63">
        <v>28.192745454545456</v>
      </c>
      <c r="L56" s="66">
        <v>24.527688545454545</v>
      </c>
      <c r="M56" s="67">
        <v>27.5</v>
      </c>
      <c r="N56" s="56">
        <f t="shared" si="1"/>
        <v>44.53948648162876</v>
      </c>
    </row>
    <row r="57" spans="2:14" ht="12.75">
      <c r="B57" s="55" t="s">
        <v>189</v>
      </c>
      <c r="C57" s="27">
        <v>45</v>
      </c>
      <c r="D57" s="41">
        <v>0</v>
      </c>
      <c r="E57" s="27">
        <v>0</v>
      </c>
      <c r="F57" s="27">
        <v>870</v>
      </c>
      <c r="G57" s="27">
        <v>448</v>
      </c>
      <c r="H57" s="27">
        <v>367.35999999999996</v>
      </c>
      <c r="I57" s="27">
        <v>61.766000000000005</v>
      </c>
      <c r="J57" s="86">
        <v>13.063354</v>
      </c>
      <c r="K57" s="31">
        <v>27.523354545454545</v>
      </c>
      <c r="L57" s="30">
        <v>23.945318454545454</v>
      </c>
      <c r="M57" s="22"/>
      <c r="N57" s="56">
        <f t="shared" si="1"/>
        <v>42.73122807256974</v>
      </c>
    </row>
    <row r="58" spans="1:31" s="36" customFormat="1" ht="12.75" hidden="1">
      <c r="A58" s="60"/>
      <c r="B58" s="55" t="s">
        <v>130</v>
      </c>
      <c r="C58" s="27">
        <v>45</v>
      </c>
      <c r="D58" s="41" t="s">
        <v>55</v>
      </c>
      <c r="E58" s="27">
        <v>0</v>
      </c>
      <c r="F58" s="27">
        <v>880</v>
      </c>
      <c r="G58" s="27">
        <v>449</v>
      </c>
      <c r="H58" s="27">
        <v>368.17999999999995</v>
      </c>
      <c r="I58" s="27">
        <v>59</v>
      </c>
      <c r="J58" s="86">
        <v>13.139522560000001</v>
      </c>
      <c r="K58" s="31">
        <v>27.622700000000005</v>
      </c>
      <c r="L58" s="30">
        <v>24.031749000000005</v>
      </c>
      <c r="M58" s="22">
        <v>26.5</v>
      </c>
      <c r="N58" s="56">
        <f t="shared" si="1"/>
        <v>42.92150875990287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36" customFormat="1" ht="12.75" hidden="1">
      <c r="A59" s="60"/>
      <c r="B59" s="55" t="s">
        <v>131</v>
      </c>
      <c r="C59" s="27">
        <v>45</v>
      </c>
      <c r="D59" s="41" t="s">
        <v>42</v>
      </c>
      <c r="E59" s="27">
        <v>0</v>
      </c>
      <c r="F59" s="27">
        <v>890</v>
      </c>
      <c r="G59" s="27">
        <v>446.42400000000004</v>
      </c>
      <c r="H59" s="27">
        <v>366.06768</v>
      </c>
      <c r="I59" s="27">
        <v>61.766000000000005</v>
      </c>
      <c r="J59" s="86">
        <v>13.244733915000001</v>
      </c>
      <c r="K59" s="31">
        <v>27.535020654545455</v>
      </c>
      <c r="L59" s="30">
        <v>23.955467969454546</v>
      </c>
      <c r="M59" s="22">
        <v>26.5</v>
      </c>
      <c r="N59" s="56">
        <f t="shared" si="1"/>
        <v>42.96776165938697</v>
      </c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36" customFormat="1" ht="12.75" hidden="1">
      <c r="A60" s="60"/>
      <c r="B60" s="55" t="s">
        <v>180</v>
      </c>
      <c r="C60" s="27" t="s">
        <v>76</v>
      </c>
      <c r="D60" s="41">
        <v>0</v>
      </c>
      <c r="E60" s="27">
        <v>0</v>
      </c>
      <c r="F60" s="27">
        <v>0</v>
      </c>
      <c r="G60" s="27">
        <v>0</v>
      </c>
      <c r="H60" s="27" t="s">
        <v>76</v>
      </c>
      <c r="I60" s="27">
        <v>0</v>
      </c>
      <c r="J60" s="86" t="s">
        <v>76</v>
      </c>
      <c r="K60" s="31" t="s">
        <v>76</v>
      </c>
      <c r="L60" s="30" t="s">
        <v>76</v>
      </c>
      <c r="M60" s="22">
        <v>26.5</v>
      </c>
      <c r="N60" s="56" t="str">
        <f t="shared" si="1"/>
        <v> 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36" customFormat="1" ht="12.75" hidden="1">
      <c r="A61" s="60"/>
      <c r="B61" s="55" t="s">
        <v>132</v>
      </c>
      <c r="C61" s="27">
        <v>44</v>
      </c>
      <c r="D61" s="41">
        <v>0</v>
      </c>
      <c r="E61" s="27" t="s">
        <v>18</v>
      </c>
      <c r="F61" s="27">
        <v>890</v>
      </c>
      <c r="G61" s="27">
        <v>440</v>
      </c>
      <c r="H61" s="27">
        <v>360.79999999999995</v>
      </c>
      <c r="I61" s="27">
        <v>67</v>
      </c>
      <c r="J61" s="86">
        <v>13.231326</v>
      </c>
      <c r="K61" s="31">
        <v>27.199045454545455</v>
      </c>
      <c r="L61" s="30">
        <v>23.663169545454547</v>
      </c>
      <c r="M61" s="22">
        <v>26.5</v>
      </c>
      <c r="N61" s="56">
        <f aca="true" t="shared" si="2" ref="N61:N70">IF(J61=" "," ",M$17*(J61*(L$18*J61-J$18*L61)/((J$17*(L$18*J61-J$18*L61))+(J$18*(J$17*L61-L$17*J61))))+M$18*((J61*(L$18*J61-J$18*L61)/((J$17*(L$18*J61-J$18*L61))+(J$18*(J$17*L61-L$17*J61))))*((J$17*L61-L$17*J61)/(L$18*J61-J$18*1.00000000000001*L61))))</f>
        <v>42.62756640885118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36" customFormat="1" ht="12.75">
      <c r="A62" s="60"/>
      <c r="B62" s="62" t="s">
        <v>59</v>
      </c>
      <c r="C62" s="65">
        <v>43</v>
      </c>
      <c r="D62" s="64">
        <v>0</v>
      </c>
      <c r="E62" s="65" t="s">
        <v>44</v>
      </c>
      <c r="F62" s="65">
        <v>890</v>
      </c>
      <c r="G62" s="65">
        <v>429</v>
      </c>
      <c r="H62" s="65">
        <v>351.78</v>
      </c>
      <c r="I62" s="65">
        <v>69</v>
      </c>
      <c r="J62" s="87">
        <v>13.172107</v>
      </c>
      <c r="K62" s="63">
        <v>26.623745454545457</v>
      </c>
      <c r="L62" s="66">
        <v>23.162658545454548</v>
      </c>
      <c r="M62" s="67">
        <v>26.5</v>
      </c>
      <c r="N62" s="56">
        <f t="shared" si="2"/>
        <v>0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36" customFormat="1" ht="12.75" hidden="1">
      <c r="A63" s="60"/>
      <c r="B63" s="55" t="s">
        <v>133</v>
      </c>
      <c r="C63" s="27">
        <v>43</v>
      </c>
      <c r="D63" s="41" t="s">
        <v>55</v>
      </c>
      <c r="E63" s="27">
        <v>0</v>
      </c>
      <c r="F63" s="27">
        <v>890</v>
      </c>
      <c r="G63" s="27">
        <v>432</v>
      </c>
      <c r="H63" s="27">
        <v>354.23999999999995</v>
      </c>
      <c r="I63" s="27">
        <v>83</v>
      </c>
      <c r="J63" s="86">
        <v>13.165257509999996</v>
      </c>
      <c r="K63" s="31">
        <v>26.780645454545454</v>
      </c>
      <c r="L63" s="30">
        <v>23.299161545454545</v>
      </c>
      <c r="M63" s="22">
        <v>26.5</v>
      </c>
      <c r="N63" s="56">
        <f t="shared" si="2"/>
        <v>42.14258509897021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36" customFormat="1" ht="12.75" hidden="1">
      <c r="A64" s="60"/>
      <c r="B64" s="55" t="s">
        <v>134</v>
      </c>
      <c r="C64" s="27">
        <v>42</v>
      </c>
      <c r="D64" s="41" t="s">
        <v>42</v>
      </c>
      <c r="E64" s="27">
        <v>0</v>
      </c>
      <c r="F64" s="27">
        <v>880</v>
      </c>
      <c r="G64" s="27">
        <v>424.16</v>
      </c>
      <c r="H64" s="27">
        <v>347.8112</v>
      </c>
      <c r="I64" s="27">
        <v>83.0368</v>
      </c>
      <c r="J64" s="86">
        <v>13.000886888</v>
      </c>
      <c r="K64" s="31">
        <v>26.323568</v>
      </c>
      <c r="L64" s="30">
        <v>22.90150416</v>
      </c>
      <c r="M64" s="22">
        <v>26.5</v>
      </c>
      <c r="N64" s="56">
        <f t="shared" si="2"/>
        <v>41.498252782040396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36" customFormat="1" ht="12.75" hidden="1">
      <c r="A65" s="60"/>
      <c r="B65" s="55" t="s">
        <v>135</v>
      </c>
      <c r="C65" s="27">
        <v>42</v>
      </c>
      <c r="D65" s="41">
        <v>0</v>
      </c>
      <c r="E65" s="27" t="s">
        <v>30</v>
      </c>
      <c r="F65" s="27">
        <v>890</v>
      </c>
      <c r="G65" s="27">
        <v>420</v>
      </c>
      <c r="H65" s="27">
        <v>344.4</v>
      </c>
      <c r="I65" s="27">
        <v>72</v>
      </c>
      <c r="J65" s="86">
        <v>13.109748000000002</v>
      </c>
      <c r="K65" s="31">
        <v>26.153045454545452</v>
      </c>
      <c r="L65" s="30">
        <v>22.753149545454544</v>
      </c>
      <c r="M65" s="22">
        <v>26.5</v>
      </c>
      <c r="N65" s="56">
        <f t="shared" si="2"/>
        <v>41.469262021197814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36" customFormat="1" ht="12.75" hidden="1">
      <c r="A66" s="60"/>
      <c r="B66" s="55" t="s">
        <v>136</v>
      </c>
      <c r="C66" s="27">
        <v>41</v>
      </c>
      <c r="D66" s="41">
        <v>0</v>
      </c>
      <c r="E66" s="27" t="s">
        <v>20</v>
      </c>
      <c r="F66" s="27">
        <v>890</v>
      </c>
      <c r="G66" s="27">
        <v>410</v>
      </c>
      <c r="H66" s="27">
        <v>336.2</v>
      </c>
      <c r="I66" s="27">
        <v>77</v>
      </c>
      <c r="J66" s="86">
        <v>13.144502</v>
      </c>
      <c r="K66" s="31">
        <v>25.630045454545453</v>
      </c>
      <c r="L66" s="30">
        <v>22.298139545454543</v>
      </c>
      <c r="M66" s="22">
        <v>26.5</v>
      </c>
      <c r="N66" s="56">
        <f t="shared" si="2"/>
        <v>41.00878760581796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36" customFormat="1" ht="12.75" hidden="1">
      <c r="A67" s="60"/>
      <c r="B67" s="55" t="s">
        <v>137</v>
      </c>
      <c r="C67" s="27">
        <v>40</v>
      </c>
      <c r="D67" s="41">
        <v>0</v>
      </c>
      <c r="E67" s="27" t="s">
        <v>17</v>
      </c>
      <c r="F67" s="27">
        <v>890</v>
      </c>
      <c r="G67" s="27">
        <v>402</v>
      </c>
      <c r="H67" s="27">
        <v>329.64</v>
      </c>
      <c r="I67" s="27">
        <v>88</v>
      </c>
      <c r="J67" s="86">
        <v>13.080608</v>
      </c>
      <c r="K67" s="31">
        <v>25.211645454545458</v>
      </c>
      <c r="L67" s="30">
        <v>21.934131545454548</v>
      </c>
      <c r="M67" s="22">
        <v>26.5</v>
      </c>
      <c r="N67" s="56">
        <f t="shared" si="2"/>
        <v>40.526507316901835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36" customFormat="1" ht="12.75">
      <c r="A68" s="60"/>
      <c r="B68" s="55" t="s">
        <v>138</v>
      </c>
      <c r="C68" s="27">
        <v>22</v>
      </c>
      <c r="D68" s="41">
        <v>0</v>
      </c>
      <c r="E68" s="27">
        <v>0</v>
      </c>
      <c r="F68" s="27">
        <v>910</v>
      </c>
      <c r="G68" s="27">
        <v>219</v>
      </c>
      <c r="H68" s="27">
        <v>186.15</v>
      </c>
      <c r="I68" s="27">
        <v>278</v>
      </c>
      <c r="J68" s="86">
        <v>10.068211630000002</v>
      </c>
      <c r="K68" s="31">
        <v>8.517095454545455</v>
      </c>
      <c r="L68" s="30">
        <v>7.580214954545455</v>
      </c>
      <c r="M68" s="22"/>
      <c r="N68" s="56">
        <f t="shared" si="2"/>
        <v>20.896554315766863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36" customFormat="1" ht="12.75">
      <c r="A69" s="60"/>
      <c r="B69" s="55" t="s">
        <v>139</v>
      </c>
      <c r="C69" s="27">
        <v>34</v>
      </c>
      <c r="D69" s="41" t="s">
        <v>55</v>
      </c>
      <c r="E69" s="27">
        <v>0</v>
      </c>
      <c r="F69" s="27">
        <v>890</v>
      </c>
      <c r="G69" s="27">
        <v>341</v>
      </c>
      <c r="H69" s="27">
        <v>310.31</v>
      </c>
      <c r="I69" s="27">
        <v>201</v>
      </c>
      <c r="J69" s="86">
        <v>9.88554835</v>
      </c>
      <c r="K69" s="31">
        <v>11.774163636363635</v>
      </c>
      <c r="L69" s="30">
        <v>9.066106</v>
      </c>
      <c r="M69" s="22"/>
      <c r="N69" s="56">
        <f t="shared" si="2"/>
        <v>22.314371478102252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36" customFormat="1" ht="12.75">
      <c r="A70" s="60"/>
      <c r="B70" s="55" t="s">
        <v>140</v>
      </c>
      <c r="C70" s="27">
        <v>29</v>
      </c>
      <c r="D70" s="41">
        <v>0</v>
      </c>
      <c r="E70" s="27">
        <v>0</v>
      </c>
      <c r="F70" s="27">
        <v>930</v>
      </c>
      <c r="G70" s="27">
        <v>292.02</v>
      </c>
      <c r="H70" s="27">
        <v>262.818</v>
      </c>
      <c r="I70" s="27">
        <v>69.75</v>
      </c>
      <c r="J70" s="86">
        <v>11.38937148</v>
      </c>
      <c r="K70" s="31">
        <v>6.603</v>
      </c>
      <c r="L70" s="30">
        <v>3.56562</v>
      </c>
      <c r="M70" s="22"/>
      <c r="N70" s="56">
        <f t="shared" si="2"/>
        <v>18.093924793432663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36" customFormat="1" ht="12.75">
      <c r="A71" s="60"/>
      <c r="B71" s="61" t="s">
        <v>141</v>
      </c>
      <c r="C71" s="27" t="s">
        <v>76</v>
      </c>
      <c r="D71" s="41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86">
        <v>0</v>
      </c>
      <c r="K71" s="31">
        <v>0</v>
      </c>
      <c r="L71" s="30">
        <v>0</v>
      </c>
      <c r="M71" s="22"/>
      <c r="N71" s="56" t="str">
        <f>IF(J71=0," ",M$17*(J71*(L$18*J71-J$18*L71)/((J$17*(L$18*J71-J$18*L71))+(J$18*(J$17*L71-L$17*J71))))+M$18*((J71*(L$18*J71-J$18*L71)/((J$17*(L$18*J71-J$18*L71))+(J$18*(J$17*L71-L$17*J71))))*((J$17*L71-L$17*J71)/(L$18*J71-J$18*1.00000000000001*L71))))</f>
        <v> </v>
      </c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36" customFormat="1" ht="12.75">
      <c r="A72" s="60"/>
      <c r="B72" s="55" t="s">
        <v>142</v>
      </c>
      <c r="C72" s="27">
        <v>95</v>
      </c>
      <c r="D72" s="41">
        <v>0</v>
      </c>
      <c r="E72" s="27">
        <v>0</v>
      </c>
      <c r="F72" s="27">
        <v>995</v>
      </c>
      <c r="G72" s="27">
        <v>954</v>
      </c>
      <c r="H72" s="27">
        <v>954</v>
      </c>
      <c r="I72" s="27">
        <v>0</v>
      </c>
      <c r="J72" s="86">
        <v>19.557000000000002</v>
      </c>
      <c r="K72" s="31">
        <v>780</v>
      </c>
      <c r="L72" s="30">
        <v>780</v>
      </c>
      <c r="M72" s="22">
        <v>150</v>
      </c>
      <c r="N72" s="56">
        <f>IF(J72=" "," ",M$17*(J72*(L$18*J72-J$18*L72)/((J$17*(L$18*J72-J$18*L72))+(J$18*(J$17*L72-L$17*J72))))+M$18*((J72*(L$18*J72-J$18*L72)/((J$17*(L$18*J72-J$18*L72))+(J$18*(J$17*L72-L$17*J72))))*((J$17*L72-L$17*J72)/(L$18*J72-J$18*1.00000000000001*L72))))</f>
        <v>887.662837751407</v>
      </c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14" s="35" customFormat="1" ht="12.75">
      <c r="A73" s="60"/>
      <c r="B73" s="76" t="s">
        <v>11</v>
      </c>
      <c r="C73" s="97">
        <v>0</v>
      </c>
      <c r="D73" s="40">
        <v>0</v>
      </c>
      <c r="E73" s="38">
        <v>0</v>
      </c>
      <c r="F73" s="38"/>
      <c r="G73" s="38">
        <v>0</v>
      </c>
      <c r="H73" s="38">
        <v>0</v>
      </c>
      <c r="I73" s="38">
        <v>0</v>
      </c>
      <c r="J73" s="85">
        <v>0</v>
      </c>
      <c r="K73" s="38">
        <v>0</v>
      </c>
      <c r="L73" s="39">
        <v>0</v>
      </c>
      <c r="M73" s="37"/>
      <c r="N73" s="54"/>
    </row>
    <row r="74" spans="2:14" ht="12.75" hidden="1">
      <c r="B74" s="55" t="s">
        <v>60</v>
      </c>
      <c r="C74" s="27">
        <v>9</v>
      </c>
      <c r="D74" s="41" t="s">
        <v>55</v>
      </c>
      <c r="E74" s="27">
        <v>0</v>
      </c>
      <c r="F74" s="27">
        <v>880</v>
      </c>
      <c r="G74" s="27">
        <v>88</v>
      </c>
      <c r="H74" s="27">
        <v>70.4</v>
      </c>
      <c r="I74" s="27">
        <v>52</v>
      </c>
      <c r="J74" s="86">
        <v>13.226680426666666</v>
      </c>
      <c r="K74" s="31">
        <v>2.3208</v>
      </c>
      <c r="L74" s="30">
        <v>1.670976</v>
      </c>
      <c r="M74" s="19">
        <v>22</v>
      </c>
      <c r="N74" s="56">
        <f aca="true" t="shared" si="3" ref="N74:N105">IF(J74=" "," ",M$17*(J74*(L$18*J74-J$18*L74)/((J$17*(L$18*J74-J$18*L74))+(J$18*(J$17*L74-L$17*J74))))+M$18*((J74*(L$18*J74-J$18*L74)/((J$17*(L$18*J74-J$18*L74))+(J$18*(J$17*L74-L$17*J74))))*((J$17*L74-L$17*J74)/(L$18*J74-J$18*1.00000000000001*L74))))</f>
        <v>18.278966620961857</v>
      </c>
    </row>
    <row r="75" spans="2:14" ht="12.75">
      <c r="B75" s="55" t="s">
        <v>61</v>
      </c>
      <c r="C75" s="27">
        <v>6</v>
      </c>
      <c r="D75" s="41" t="s">
        <v>55</v>
      </c>
      <c r="E75" s="27">
        <v>0</v>
      </c>
      <c r="F75" s="27">
        <v>600</v>
      </c>
      <c r="G75" s="27">
        <v>60</v>
      </c>
      <c r="H75" s="27">
        <v>48</v>
      </c>
      <c r="I75" s="27">
        <v>35.45454545454545</v>
      </c>
      <c r="J75" s="86">
        <v>9.018191199999999</v>
      </c>
      <c r="K75" s="31">
        <v>1.5823636363636364</v>
      </c>
      <c r="L75" s="30">
        <v>1.1393018181818182</v>
      </c>
      <c r="M75" s="19">
        <v>15</v>
      </c>
      <c r="N75" s="56">
        <f t="shared" si="3"/>
        <v>12.462931787019448</v>
      </c>
    </row>
    <row r="76" spans="2:14" ht="12.75" hidden="1">
      <c r="B76" s="55" t="s">
        <v>160</v>
      </c>
      <c r="C76" s="27">
        <v>6</v>
      </c>
      <c r="D76" s="41" t="s">
        <v>62</v>
      </c>
      <c r="E76" s="27">
        <v>0</v>
      </c>
      <c r="F76" s="27">
        <v>643</v>
      </c>
      <c r="G76" s="27">
        <v>57.87</v>
      </c>
      <c r="H76" s="27">
        <v>46.296</v>
      </c>
      <c r="I76" s="27">
        <v>16.718</v>
      </c>
      <c r="J76" s="86">
        <v>9.823180015333334</v>
      </c>
      <c r="K76" s="31">
        <v>1.5858133636363638</v>
      </c>
      <c r="L76" s="30">
        <v>1.1417856218181819</v>
      </c>
      <c r="M76" s="19"/>
      <c r="N76" s="56">
        <f t="shared" si="3"/>
        <v>13.465589849413007</v>
      </c>
    </row>
    <row r="77" spans="2:14" ht="12.75" hidden="1">
      <c r="B77" s="55" t="s">
        <v>63</v>
      </c>
      <c r="C77" s="27">
        <v>14</v>
      </c>
      <c r="D77" s="41">
        <v>0</v>
      </c>
      <c r="E77" s="27">
        <v>1</v>
      </c>
      <c r="F77" s="27">
        <v>880</v>
      </c>
      <c r="G77" s="27">
        <v>138.4</v>
      </c>
      <c r="H77" s="27">
        <v>101.032</v>
      </c>
      <c r="I77" s="27">
        <v>49.4</v>
      </c>
      <c r="J77" s="86">
        <v>12.6492666</v>
      </c>
      <c r="K77" s="31">
        <v>4.54936</v>
      </c>
      <c r="L77" s="30">
        <v>3.3210328</v>
      </c>
      <c r="M77" s="19">
        <v>19.805</v>
      </c>
      <c r="N77" s="56">
        <f t="shared" si="3"/>
        <v>19.38816096640824</v>
      </c>
    </row>
    <row r="78" spans="2:14" ht="12.75" hidden="1">
      <c r="B78" s="55" t="s">
        <v>64</v>
      </c>
      <c r="C78" s="27">
        <v>13</v>
      </c>
      <c r="D78" s="41">
        <v>0</v>
      </c>
      <c r="E78" s="27" t="s">
        <v>43</v>
      </c>
      <c r="F78" s="27">
        <v>880</v>
      </c>
      <c r="G78" s="27">
        <v>128</v>
      </c>
      <c r="H78" s="27">
        <v>93.44</v>
      </c>
      <c r="I78" s="27">
        <v>52.2</v>
      </c>
      <c r="J78" s="86">
        <v>12.6177445</v>
      </c>
      <c r="K78" s="31">
        <v>4.3111999999999995</v>
      </c>
      <c r="L78" s="30">
        <v>3.1471759999999995</v>
      </c>
      <c r="M78" s="19">
        <v>19.805</v>
      </c>
      <c r="N78" s="56">
        <f t="shared" si="3"/>
        <v>19.156566620761772</v>
      </c>
    </row>
    <row r="79" spans="2:14" ht="12.75" hidden="1">
      <c r="B79" s="55" t="s">
        <v>65</v>
      </c>
      <c r="C79" s="27">
        <v>12</v>
      </c>
      <c r="D79" s="41">
        <v>0</v>
      </c>
      <c r="E79" s="27" t="s">
        <v>44</v>
      </c>
      <c r="F79" s="27">
        <v>880</v>
      </c>
      <c r="G79" s="27">
        <v>119.3</v>
      </c>
      <c r="H79" s="27">
        <v>87.089</v>
      </c>
      <c r="I79" s="27">
        <v>53.3</v>
      </c>
      <c r="J79" s="86">
        <v>12.599779799999999</v>
      </c>
      <c r="K79" s="31">
        <v>4.1119699999999995</v>
      </c>
      <c r="L79" s="30">
        <v>3.0017380999999994</v>
      </c>
      <c r="M79" s="19">
        <v>19.805</v>
      </c>
      <c r="N79" s="56">
        <f t="shared" si="3"/>
        <v>18.97326891781428</v>
      </c>
    </row>
    <row r="80" spans="2:14" ht="12.75" hidden="1">
      <c r="B80" s="55" t="s">
        <v>66</v>
      </c>
      <c r="C80" s="27">
        <v>11</v>
      </c>
      <c r="D80" s="41">
        <v>0</v>
      </c>
      <c r="E80" s="27" t="s">
        <v>16</v>
      </c>
      <c r="F80" s="27">
        <v>880</v>
      </c>
      <c r="G80" s="27">
        <v>109.8</v>
      </c>
      <c r="H80" s="27">
        <v>80.154</v>
      </c>
      <c r="I80" s="27">
        <v>55.3</v>
      </c>
      <c r="J80" s="86">
        <v>12.5631445</v>
      </c>
      <c r="K80" s="31">
        <v>3.8944199999999998</v>
      </c>
      <c r="L80" s="30">
        <v>2.8429265999999997</v>
      </c>
      <c r="M80" s="19">
        <v>19.805</v>
      </c>
      <c r="N80" s="56">
        <f t="shared" si="3"/>
        <v>18.75197667912417</v>
      </c>
    </row>
    <row r="81" spans="2:14" ht="12.75">
      <c r="B81" s="62" t="s">
        <v>67</v>
      </c>
      <c r="C81" s="65">
        <v>11</v>
      </c>
      <c r="D81" s="64" t="s">
        <v>56</v>
      </c>
      <c r="E81" s="65">
        <v>0</v>
      </c>
      <c r="F81" s="65">
        <v>880</v>
      </c>
      <c r="G81" s="65">
        <v>109</v>
      </c>
      <c r="H81" s="65">
        <v>79.57</v>
      </c>
      <c r="I81" s="65">
        <v>50</v>
      </c>
      <c r="J81" s="87">
        <v>12.595262239999998</v>
      </c>
      <c r="K81" s="63">
        <v>3.8761</v>
      </c>
      <c r="L81" s="66">
        <v>2.829553</v>
      </c>
      <c r="M81" s="68">
        <v>19.805</v>
      </c>
      <c r="N81" s="56">
        <f t="shared" si="3"/>
        <v>18.77706837015573</v>
      </c>
    </row>
    <row r="82" spans="2:14" ht="12.75" hidden="1">
      <c r="B82" s="55" t="s">
        <v>161</v>
      </c>
      <c r="C82" s="27">
        <v>11</v>
      </c>
      <c r="D82" s="41" t="s">
        <v>62</v>
      </c>
      <c r="E82" s="27">
        <v>0</v>
      </c>
      <c r="F82" s="27">
        <v>880</v>
      </c>
      <c r="G82" s="27">
        <v>109</v>
      </c>
      <c r="H82" s="27">
        <v>79.57</v>
      </c>
      <c r="I82" s="27">
        <v>51.1</v>
      </c>
      <c r="J82" s="86">
        <v>12.505655599999997</v>
      </c>
      <c r="K82" s="31">
        <v>3.8761</v>
      </c>
      <c r="L82" s="30">
        <v>2.829553</v>
      </c>
      <c r="M82" s="19">
        <v>19.805</v>
      </c>
      <c r="N82" s="56">
        <f t="shared" si="3"/>
        <v>18.665764381651414</v>
      </c>
    </row>
    <row r="83" spans="2:14" ht="12.75" hidden="1">
      <c r="B83" s="55" t="s">
        <v>162</v>
      </c>
      <c r="C83" s="27">
        <v>11</v>
      </c>
      <c r="D83" s="41" t="s">
        <v>68</v>
      </c>
      <c r="E83" s="27">
        <v>0</v>
      </c>
      <c r="F83" s="27">
        <v>880</v>
      </c>
      <c r="G83" s="27">
        <v>109.6</v>
      </c>
      <c r="H83" s="27">
        <v>80.008</v>
      </c>
      <c r="I83" s="27">
        <v>53.4</v>
      </c>
      <c r="J83" s="86">
        <v>12.612184799999998</v>
      </c>
      <c r="K83" s="31">
        <v>3.8898400000000004</v>
      </c>
      <c r="L83" s="30">
        <v>2.8395832000000003</v>
      </c>
      <c r="M83" s="19">
        <v>19.805</v>
      </c>
      <c r="N83" s="56">
        <f t="shared" si="3"/>
        <v>18.809190836220406</v>
      </c>
    </row>
    <row r="84" spans="2:14" ht="12.75" hidden="1">
      <c r="B84" s="55" t="s">
        <v>69</v>
      </c>
      <c r="C84" s="27">
        <v>10</v>
      </c>
      <c r="D84" s="41">
        <v>0</v>
      </c>
      <c r="E84" s="27" t="s">
        <v>29</v>
      </c>
      <c r="F84" s="27">
        <v>880</v>
      </c>
      <c r="G84" s="27">
        <v>100.7</v>
      </c>
      <c r="H84" s="27">
        <v>73.511</v>
      </c>
      <c r="I84" s="27">
        <v>54</v>
      </c>
      <c r="J84" s="86">
        <v>12.530739300000002</v>
      </c>
      <c r="K84" s="31">
        <v>3.68603</v>
      </c>
      <c r="L84" s="30">
        <v>2.6908019</v>
      </c>
      <c r="M84" s="19">
        <v>19.805</v>
      </c>
      <c r="N84" s="56">
        <f t="shared" si="3"/>
        <v>18.543340335365684</v>
      </c>
    </row>
    <row r="85" spans="2:14" ht="12.75" hidden="1">
      <c r="B85" s="55" t="s">
        <v>70</v>
      </c>
      <c r="C85" s="27">
        <v>9</v>
      </c>
      <c r="D85" s="41">
        <v>0</v>
      </c>
      <c r="E85" s="27" t="s">
        <v>45</v>
      </c>
      <c r="F85" s="27">
        <v>880</v>
      </c>
      <c r="G85" s="27">
        <v>90.6</v>
      </c>
      <c r="H85" s="27">
        <v>66.13799999999999</v>
      </c>
      <c r="I85" s="27">
        <v>52.3</v>
      </c>
      <c r="J85" s="86">
        <v>12.548804599999999</v>
      </c>
      <c r="K85" s="31">
        <v>3.4547399999999997</v>
      </c>
      <c r="L85" s="30">
        <v>2.5219601999999997</v>
      </c>
      <c r="M85" s="19">
        <v>19.805</v>
      </c>
      <c r="N85" s="56">
        <f t="shared" si="3"/>
        <v>18.378891619931355</v>
      </c>
    </row>
    <row r="86" spans="2:14" ht="12.75">
      <c r="B86" s="55" t="s">
        <v>71</v>
      </c>
      <c r="C86" s="27">
        <v>9</v>
      </c>
      <c r="D86" s="41" t="s">
        <v>46</v>
      </c>
      <c r="E86" s="27" t="s">
        <v>47</v>
      </c>
      <c r="F86" s="27">
        <v>880</v>
      </c>
      <c r="G86" s="27">
        <v>87.3</v>
      </c>
      <c r="H86" s="27">
        <v>63.729</v>
      </c>
      <c r="I86" s="27">
        <v>58.7</v>
      </c>
      <c r="J86" s="86">
        <v>12.534449599999999</v>
      </c>
      <c r="K86" s="31">
        <v>3.37917</v>
      </c>
      <c r="L86" s="30">
        <v>2.4667941</v>
      </c>
      <c r="M86" s="19"/>
      <c r="N86" s="56">
        <f t="shared" si="3"/>
        <v>18.29999817170315</v>
      </c>
    </row>
    <row r="87" spans="2:14" ht="12.75">
      <c r="B87" s="55" t="s">
        <v>72</v>
      </c>
      <c r="C87" s="27">
        <v>10</v>
      </c>
      <c r="D87" s="41" t="s">
        <v>46</v>
      </c>
      <c r="E87" s="27" t="s">
        <v>47</v>
      </c>
      <c r="F87" s="27">
        <v>880</v>
      </c>
      <c r="G87" s="27">
        <v>99.4</v>
      </c>
      <c r="H87" s="27">
        <v>72.562</v>
      </c>
      <c r="I87" s="27">
        <v>49.9</v>
      </c>
      <c r="J87" s="86">
        <v>12.554787</v>
      </c>
      <c r="K87" s="31">
        <v>5.3754</v>
      </c>
      <c r="L87" s="30">
        <v>4.085304</v>
      </c>
      <c r="M87" s="19">
        <v>19.805</v>
      </c>
      <c r="N87" s="56">
        <f t="shared" si="3"/>
        <v>20.116764413123153</v>
      </c>
    </row>
    <row r="88" spans="2:14" ht="12.75">
      <c r="B88" s="62" t="s">
        <v>73</v>
      </c>
      <c r="C88" s="65">
        <v>11</v>
      </c>
      <c r="D88" s="64" t="s">
        <v>55</v>
      </c>
      <c r="E88" s="65">
        <v>0</v>
      </c>
      <c r="F88" s="65">
        <v>880</v>
      </c>
      <c r="G88" s="65">
        <v>106</v>
      </c>
      <c r="H88" s="65">
        <v>93.28</v>
      </c>
      <c r="I88" s="65">
        <v>102</v>
      </c>
      <c r="J88" s="87">
        <v>11.2501284</v>
      </c>
      <c r="K88" s="63">
        <v>4.3008</v>
      </c>
      <c r="L88" s="66">
        <v>4.08576</v>
      </c>
      <c r="M88" s="68">
        <v>16.45</v>
      </c>
      <c r="N88" s="56">
        <f t="shared" si="3"/>
        <v>18.496700567407373</v>
      </c>
    </row>
    <row r="89" spans="2:14" ht="12.75" hidden="1">
      <c r="B89" s="55" t="s">
        <v>163</v>
      </c>
      <c r="C89" s="27">
        <v>12</v>
      </c>
      <c r="D89" s="41" t="s">
        <v>62</v>
      </c>
      <c r="E89" s="27">
        <v>0</v>
      </c>
      <c r="F89" s="27">
        <v>880</v>
      </c>
      <c r="G89" s="27">
        <v>117.7</v>
      </c>
      <c r="H89" s="27">
        <v>103.57600000000001</v>
      </c>
      <c r="I89" s="27">
        <v>78.8</v>
      </c>
      <c r="J89" s="86">
        <v>11.0900046</v>
      </c>
      <c r="K89" s="31">
        <v>4.7313600000000005</v>
      </c>
      <c r="L89" s="30">
        <v>4.494792</v>
      </c>
      <c r="M89" s="19">
        <v>16.45</v>
      </c>
      <c r="N89" s="56">
        <f t="shared" si="3"/>
        <v>18.75055578510664</v>
      </c>
    </row>
    <row r="90" spans="2:14" ht="12.75">
      <c r="B90" s="55" t="s">
        <v>190</v>
      </c>
      <c r="C90" s="27">
        <v>11</v>
      </c>
      <c r="D90" s="41" t="s">
        <v>46</v>
      </c>
      <c r="E90" s="27" t="s">
        <v>47</v>
      </c>
      <c r="F90" s="27">
        <v>880</v>
      </c>
      <c r="G90" s="27">
        <v>112.1</v>
      </c>
      <c r="H90" s="27">
        <v>98.648</v>
      </c>
      <c r="I90" s="27">
        <v>98.6</v>
      </c>
      <c r="J90" s="86">
        <v>11.080433000000001</v>
      </c>
      <c r="K90" s="31">
        <v>4.52528</v>
      </c>
      <c r="L90" s="30">
        <v>4.299016</v>
      </c>
      <c r="M90" s="19">
        <v>16.45</v>
      </c>
      <c r="N90" s="56">
        <f t="shared" si="3"/>
        <v>18.521964998846034</v>
      </c>
    </row>
    <row r="91" spans="2:14" ht="12.75" hidden="1">
      <c r="B91" s="55" t="s">
        <v>74</v>
      </c>
      <c r="C91" s="27">
        <v>10</v>
      </c>
      <c r="D91" s="41" t="s">
        <v>55</v>
      </c>
      <c r="E91" s="27">
        <v>0</v>
      </c>
      <c r="F91" s="27">
        <v>880</v>
      </c>
      <c r="G91" s="27">
        <v>98</v>
      </c>
      <c r="H91" s="27">
        <v>73.5</v>
      </c>
      <c r="I91" s="27">
        <v>24</v>
      </c>
      <c r="J91" s="86">
        <v>13.9111896</v>
      </c>
      <c r="K91" s="31">
        <v>2.15</v>
      </c>
      <c r="L91" s="30">
        <v>1.935</v>
      </c>
      <c r="M91" s="19"/>
      <c r="N91" s="56">
        <f t="shared" si="3"/>
        <v>19.421467027714677</v>
      </c>
    </row>
    <row r="92" spans="2:14" ht="12.75" hidden="1">
      <c r="B92" s="55" t="s">
        <v>164</v>
      </c>
      <c r="C92" s="27">
        <v>10</v>
      </c>
      <c r="D92" s="41">
        <v>0</v>
      </c>
      <c r="E92" s="27">
        <v>0</v>
      </c>
      <c r="F92" s="27">
        <v>880</v>
      </c>
      <c r="G92" s="27">
        <v>100</v>
      </c>
      <c r="H92" s="27">
        <v>75</v>
      </c>
      <c r="I92" s="27">
        <v>56</v>
      </c>
      <c r="J92" s="86">
        <v>13.769456</v>
      </c>
      <c r="K92" s="31">
        <v>2.18</v>
      </c>
      <c r="L92" s="30">
        <v>1.9620000000000002</v>
      </c>
      <c r="M92" s="19"/>
      <c r="N92" s="56">
        <f t="shared" si="3"/>
        <v>19.2752999542635</v>
      </c>
    </row>
    <row r="93" spans="2:14" ht="12.75">
      <c r="B93" s="62" t="s">
        <v>75</v>
      </c>
      <c r="C93" s="65">
        <v>9</v>
      </c>
      <c r="D93" s="64" t="s">
        <v>55</v>
      </c>
      <c r="E93" s="65">
        <v>0</v>
      </c>
      <c r="F93" s="65">
        <v>880</v>
      </c>
      <c r="G93" s="65">
        <v>93</v>
      </c>
      <c r="H93" s="65">
        <v>76.25999999999999</v>
      </c>
      <c r="I93" s="65">
        <v>23</v>
      </c>
      <c r="J93" s="87">
        <v>14.1640252</v>
      </c>
      <c r="K93" s="63">
        <v>2.5198</v>
      </c>
      <c r="L93" s="66">
        <v>1.990642</v>
      </c>
      <c r="M93" s="68">
        <v>22.6</v>
      </c>
      <c r="N93" s="56">
        <f t="shared" si="3"/>
        <v>19.7971135262056</v>
      </c>
    </row>
    <row r="94" spans="2:14" ht="12.75" hidden="1">
      <c r="B94" s="55" t="s">
        <v>165</v>
      </c>
      <c r="C94" s="27" t="s">
        <v>76</v>
      </c>
      <c r="D94" s="41">
        <v>0</v>
      </c>
      <c r="E94" s="27">
        <v>0</v>
      </c>
      <c r="F94" s="27">
        <v>0</v>
      </c>
      <c r="G94" s="27">
        <v>0</v>
      </c>
      <c r="H94" s="27" t="s">
        <v>76</v>
      </c>
      <c r="I94" s="27">
        <v>0</v>
      </c>
      <c r="J94" s="86" t="s">
        <v>76</v>
      </c>
      <c r="K94" s="31" t="s">
        <v>76</v>
      </c>
      <c r="L94" s="30" t="s">
        <v>76</v>
      </c>
      <c r="M94" s="19">
        <v>22.6</v>
      </c>
      <c r="N94" s="56" t="str">
        <f t="shared" si="3"/>
        <v> </v>
      </c>
    </row>
    <row r="95" spans="2:14" ht="12.75" hidden="1">
      <c r="B95" s="55" t="s">
        <v>77</v>
      </c>
      <c r="C95" s="27">
        <v>11</v>
      </c>
      <c r="D95" s="41">
        <v>0</v>
      </c>
      <c r="E95" s="27" t="s">
        <v>13</v>
      </c>
      <c r="F95" s="27">
        <v>880</v>
      </c>
      <c r="G95" s="27">
        <v>112.1</v>
      </c>
      <c r="H95" s="27">
        <v>87.438</v>
      </c>
      <c r="I95" s="27">
        <v>24.1</v>
      </c>
      <c r="J95" s="86">
        <v>13.36157282</v>
      </c>
      <c r="K95" s="31">
        <v>3.91912</v>
      </c>
      <c r="L95" s="30">
        <v>2.9785312</v>
      </c>
      <c r="M95" s="19">
        <v>20.02</v>
      </c>
      <c r="N95" s="56">
        <f t="shared" si="3"/>
        <v>19.893835101877453</v>
      </c>
    </row>
    <row r="96" spans="2:14" ht="12.75" hidden="1">
      <c r="B96" s="55" t="s">
        <v>78</v>
      </c>
      <c r="C96" s="27">
        <v>10</v>
      </c>
      <c r="D96" s="41">
        <v>0</v>
      </c>
      <c r="E96" s="27" t="s">
        <v>14</v>
      </c>
      <c r="F96" s="27">
        <v>880</v>
      </c>
      <c r="G96" s="27">
        <v>98.8</v>
      </c>
      <c r="H96" s="27">
        <v>77.06400000000001</v>
      </c>
      <c r="I96" s="27">
        <v>24.6</v>
      </c>
      <c r="J96" s="86">
        <v>13.269024120000001</v>
      </c>
      <c r="K96" s="31">
        <v>3.55736</v>
      </c>
      <c r="L96" s="30">
        <v>2.7035936</v>
      </c>
      <c r="M96" s="19">
        <v>20.02</v>
      </c>
      <c r="N96" s="56">
        <f t="shared" si="3"/>
        <v>19.474552355408647</v>
      </c>
    </row>
    <row r="97" spans="2:14" ht="12.75">
      <c r="B97" s="62" t="s">
        <v>79</v>
      </c>
      <c r="C97" s="65">
        <v>10</v>
      </c>
      <c r="D97" s="64" t="s">
        <v>55</v>
      </c>
      <c r="E97" s="65">
        <v>0</v>
      </c>
      <c r="F97" s="65">
        <v>880</v>
      </c>
      <c r="G97" s="65">
        <v>99</v>
      </c>
      <c r="H97" s="65">
        <v>77.22</v>
      </c>
      <c r="I97" s="65">
        <v>24</v>
      </c>
      <c r="J97" s="87">
        <v>13.35572512</v>
      </c>
      <c r="K97" s="63">
        <v>3.5627999999999997</v>
      </c>
      <c r="L97" s="66">
        <v>2.707728</v>
      </c>
      <c r="M97" s="68">
        <v>20.02</v>
      </c>
      <c r="N97" s="56">
        <f t="shared" si="3"/>
        <v>19.586823437728956</v>
      </c>
    </row>
    <row r="98" spans="2:14" ht="12.75" hidden="1">
      <c r="B98" s="55" t="s">
        <v>166</v>
      </c>
      <c r="C98" s="27">
        <v>10</v>
      </c>
      <c r="D98" s="41" t="s">
        <v>62</v>
      </c>
      <c r="E98" s="27">
        <v>0</v>
      </c>
      <c r="F98" s="27">
        <v>880</v>
      </c>
      <c r="G98" s="27">
        <v>100.48</v>
      </c>
      <c r="H98" s="27">
        <v>78.37440000000001</v>
      </c>
      <c r="I98" s="27">
        <v>24.6</v>
      </c>
      <c r="J98" s="86">
        <v>13.26466112</v>
      </c>
      <c r="K98" s="31">
        <v>3.6030560000000005</v>
      </c>
      <c r="L98" s="30">
        <v>2.7383225600000003</v>
      </c>
      <c r="M98" s="19">
        <v>20.02</v>
      </c>
      <c r="N98" s="56">
        <f t="shared" si="3"/>
        <v>19.50757386392827</v>
      </c>
    </row>
    <row r="99" spans="2:14" ht="12.75" hidden="1">
      <c r="B99" s="55" t="s">
        <v>80</v>
      </c>
      <c r="C99" s="27">
        <v>9</v>
      </c>
      <c r="D99" s="41">
        <v>0</v>
      </c>
      <c r="E99" s="27" t="s">
        <v>19</v>
      </c>
      <c r="F99" s="27">
        <v>880</v>
      </c>
      <c r="G99" s="27">
        <v>90.2</v>
      </c>
      <c r="H99" s="27">
        <v>70.35600000000001</v>
      </c>
      <c r="I99" s="27">
        <v>24.6</v>
      </c>
      <c r="J99" s="86">
        <v>13.234277720000001</v>
      </c>
      <c r="K99" s="31">
        <v>3.32344</v>
      </c>
      <c r="L99" s="30">
        <v>2.5258144000000002</v>
      </c>
      <c r="M99" s="19">
        <v>20.02</v>
      </c>
      <c r="N99" s="56">
        <f t="shared" si="3"/>
        <v>19.234611332122473</v>
      </c>
    </row>
    <row r="100" spans="2:14" ht="12.75" hidden="1">
      <c r="B100" s="55" t="s">
        <v>81</v>
      </c>
      <c r="C100" s="27">
        <v>8</v>
      </c>
      <c r="D100" s="41">
        <v>0</v>
      </c>
      <c r="E100" s="27" t="s">
        <v>48</v>
      </c>
      <c r="F100" s="27">
        <v>880</v>
      </c>
      <c r="G100" s="27">
        <v>80.1</v>
      </c>
      <c r="H100" s="27">
        <v>62.477999999999994</v>
      </c>
      <c r="I100" s="27">
        <v>24.6</v>
      </c>
      <c r="J100" s="86">
        <v>13.20990532</v>
      </c>
      <c r="K100" s="31">
        <v>3.04872</v>
      </c>
      <c r="L100" s="30">
        <v>2.3170272</v>
      </c>
      <c r="M100" s="19">
        <v>20.02</v>
      </c>
      <c r="N100" s="56">
        <f t="shared" si="3"/>
        <v>18.973233978475513</v>
      </c>
    </row>
    <row r="101" spans="2:14" ht="12.75">
      <c r="B101" s="55" t="s">
        <v>82</v>
      </c>
      <c r="C101" s="27">
        <v>13</v>
      </c>
      <c r="D101" s="41" t="s">
        <v>55</v>
      </c>
      <c r="E101" s="27">
        <v>0</v>
      </c>
      <c r="F101" s="27">
        <v>880</v>
      </c>
      <c r="G101" s="27">
        <v>128</v>
      </c>
      <c r="H101" s="27">
        <v>107.52</v>
      </c>
      <c r="I101" s="27">
        <v>25</v>
      </c>
      <c r="J101" s="86">
        <v>13.597412080000002</v>
      </c>
      <c r="K101" s="31">
        <v>3.9028</v>
      </c>
      <c r="L101" s="30">
        <v>3.278352</v>
      </c>
      <c r="M101" s="19">
        <v>18.76</v>
      </c>
      <c r="N101" s="56">
        <f t="shared" si="3"/>
        <v>20.518647620298296</v>
      </c>
    </row>
    <row r="102" spans="2:14" ht="12.75" hidden="1">
      <c r="B102" s="55" t="s">
        <v>83</v>
      </c>
      <c r="C102" s="27">
        <v>12</v>
      </c>
      <c r="D102" s="41">
        <v>0</v>
      </c>
      <c r="E102" s="27" t="s">
        <v>32</v>
      </c>
      <c r="F102" s="27">
        <v>880</v>
      </c>
      <c r="G102" s="27">
        <v>119.4</v>
      </c>
      <c r="H102" s="27">
        <v>100.296</v>
      </c>
      <c r="I102" s="27">
        <v>26.4</v>
      </c>
      <c r="J102" s="86">
        <v>13.56722368</v>
      </c>
      <c r="K102" s="31">
        <v>3.72994</v>
      </c>
      <c r="L102" s="30">
        <v>3.1331496</v>
      </c>
      <c r="M102" s="19">
        <v>18.76</v>
      </c>
      <c r="N102" s="56">
        <f t="shared" si="3"/>
        <v>20.32042704250315</v>
      </c>
    </row>
    <row r="103" spans="2:14" ht="12.75" hidden="1">
      <c r="B103" s="55" t="s">
        <v>167</v>
      </c>
      <c r="C103" s="27">
        <v>10</v>
      </c>
      <c r="D103" s="41" t="s">
        <v>62</v>
      </c>
      <c r="E103" s="27">
        <v>0</v>
      </c>
      <c r="F103" s="27">
        <v>880</v>
      </c>
      <c r="G103" s="27">
        <v>104.6</v>
      </c>
      <c r="H103" s="27">
        <v>87.86399999999999</v>
      </c>
      <c r="I103" s="27">
        <v>26.4</v>
      </c>
      <c r="J103" s="86">
        <v>13.4799796</v>
      </c>
      <c r="K103" s="31">
        <v>3.43246</v>
      </c>
      <c r="L103" s="30">
        <v>2.8832663999999997</v>
      </c>
      <c r="M103" s="19">
        <v>18.76</v>
      </c>
      <c r="N103" s="56">
        <f t="shared" si="3"/>
        <v>19.935465716278035</v>
      </c>
    </row>
    <row r="104" spans="2:14" ht="12.75" hidden="1">
      <c r="B104" s="55" t="s">
        <v>168</v>
      </c>
      <c r="C104" s="27">
        <v>11</v>
      </c>
      <c r="D104" s="41" t="s">
        <v>68</v>
      </c>
      <c r="E104" s="27">
        <v>0</v>
      </c>
      <c r="F104" s="27">
        <v>880</v>
      </c>
      <c r="G104" s="27">
        <v>108.6</v>
      </c>
      <c r="H104" s="27">
        <v>91.22399999999999</v>
      </c>
      <c r="I104" s="27">
        <v>26.4</v>
      </c>
      <c r="J104" s="86">
        <v>13.597751800000003</v>
      </c>
      <c r="K104" s="31">
        <v>3.51286</v>
      </c>
      <c r="L104" s="30">
        <v>2.9508023999999997</v>
      </c>
      <c r="M104" s="19">
        <v>18.76</v>
      </c>
      <c r="N104" s="56">
        <f t="shared" si="3"/>
        <v>20.156509858364</v>
      </c>
    </row>
    <row r="105" spans="2:14" ht="12.75" hidden="1">
      <c r="B105" s="55" t="s">
        <v>84</v>
      </c>
      <c r="C105" s="27">
        <v>11</v>
      </c>
      <c r="D105" s="41">
        <v>0</v>
      </c>
      <c r="E105" s="27" t="s">
        <v>27</v>
      </c>
      <c r="F105" s="27">
        <v>880</v>
      </c>
      <c r="G105" s="27">
        <v>108.2</v>
      </c>
      <c r="H105" s="27">
        <v>90.888</v>
      </c>
      <c r="I105" s="27">
        <v>26.4</v>
      </c>
      <c r="J105" s="86">
        <v>13.50420768</v>
      </c>
      <c r="K105" s="31">
        <v>3.50482</v>
      </c>
      <c r="L105" s="30">
        <v>2.9440488</v>
      </c>
      <c r="M105" s="19">
        <v>18.76</v>
      </c>
      <c r="N105" s="56">
        <f t="shared" si="3"/>
        <v>20.032839510005502</v>
      </c>
    </row>
    <row r="106" spans="2:14" ht="12.75" hidden="1">
      <c r="B106" s="62" t="s">
        <v>85</v>
      </c>
      <c r="C106" s="65">
        <v>10</v>
      </c>
      <c r="D106" s="64">
        <v>0</v>
      </c>
      <c r="E106" s="65" t="s">
        <v>26</v>
      </c>
      <c r="F106" s="65">
        <v>880</v>
      </c>
      <c r="G106" s="65">
        <v>99.5</v>
      </c>
      <c r="H106" s="65">
        <v>83.58</v>
      </c>
      <c r="I106" s="65">
        <v>26.4</v>
      </c>
      <c r="J106" s="87">
        <v>13.477311879999998</v>
      </c>
      <c r="K106" s="63">
        <v>3.32995</v>
      </c>
      <c r="L106" s="66">
        <v>2.797158</v>
      </c>
      <c r="M106" s="68">
        <v>18.76</v>
      </c>
      <c r="N106" s="56">
        <f aca="true" t="shared" si="4" ref="N106:N125">IF(J106=" "," ",M$17*(J106*(L$18*J106-J$18*L106)/((J$17*(L$18*J106-J$18*L106))+(J$18*(J$17*L106-L$17*J106))))+M$18*((J106*(L$18*J106-J$18*L106)/((J$17*(L$18*J106-J$18*L106))+(J$18*(J$17*L106-L$17*J106))))*((J$17*L106-L$17*J106)/(L$18*J106-J$18*1.00000000000001*L106))))</f>
        <v>19.836839937604857</v>
      </c>
    </row>
    <row r="107" spans="2:14" ht="12.75" hidden="1">
      <c r="B107" s="55" t="s">
        <v>86</v>
      </c>
      <c r="C107" s="27">
        <v>9</v>
      </c>
      <c r="D107" s="41">
        <v>0</v>
      </c>
      <c r="E107" s="27" t="s">
        <v>49</v>
      </c>
      <c r="F107" s="27">
        <v>880</v>
      </c>
      <c r="G107" s="27">
        <v>90.5</v>
      </c>
      <c r="H107" s="27">
        <v>76.02</v>
      </c>
      <c r="I107" s="27">
        <v>26.3</v>
      </c>
      <c r="J107" s="86">
        <v>13.45035668</v>
      </c>
      <c r="K107" s="31">
        <v>3.14905</v>
      </c>
      <c r="L107" s="30">
        <v>2.645202</v>
      </c>
      <c r="M107" s="19">
        <v>18.76</v>
      </c>
      <c r="N107" s="56">
        <f t="shared" si="4"/>
        <v>19.635159988146246</v>
      </c>
    </row>
    <row r="108" spans="2:14" ht="12.75" hidden="1">
      <c r="B108" s="55" t="s">
        <v>87</v>
      </c>
      <c r="C108" s="27">
        <v>8</v>
      </c>
      <c r="D108" s="41">
        <v>0</v>
      </c>
      <c r="E108" s="27" t="s">
        <v>17</v>
      </c>
      <c r="F108" s="27">
        <v>880</v>
      </c>
      <c r="G108" s="27">
        <v>82.1</v>
      </c>
      <c r="H108" s="27">
        <v>68.964</v>
      </c>
      <c r="I108" s="27">
        <v>26.4</v>
      </c>
      <c r="J108" s="86">
        <v>13.445620280000002</v>
      </c>
      <c r="K108" s="31">
        <v>2.98021</v>
      </c>
      <c r="L108" s="30">
        <v>2.5033764</v>
      </c>
      <c r="M108" s="19">
        <v>18.76</v>
      </c>
      <c r="N108" s="56">
        <f t="shared" si="4"/>
        <v>19.47229208598838</v>
      </c>
    </row>
    <row r="109" spans="2:14" ht="12.75" hidden="1">
      <c r="B109" s="55" t="s">
        <v>88</v>
      </c>
      <c r="C109" s="27">
        <v>7</v>
      </c>
      <c r="D109" s="41" t="s">
        <v>46</v>
      </c>
      <c r="E109" s="27" t="s">
        <v>47</v>
      </c>
      <c r="F109" s="27">
        <v>880</v>
      </c>
      <c r="G109" s="27">
        <v>72.6</v>
      </c>
      <c r="H109" s="27">
        <v>60.983999999999995</v>
      </c>
      <c r="I109" s="27">
        <v>26.4</v>
      </c>
      <c r="J109" s="86">
        <v>13.41631968</v>
      </c>
      <c r="K109" s="31">
        <v>2.7892599999999996</v>
      </c>
      <c r="L109" s="30">
        <v>2.3429784</v>
      </c>
      <c r="M109" s="19"/>
      <c r="N109" s="56">
        <f t="shared" si="4"/>
        <v>19.258354498220008</v>
      </c>
    </row>
    <row r="110" spans="2:14" ht="12.75" hidden="1">
      <c r="B110" s="55" t="s">
        <v>89</v>
      </c>
      <c r="C110" s="27">
        <v>14</v>
      </c>
      <c r="D110" s="41">
        <v>0</v>
      </c>
      <c r="E110" s="27">
        <v>2</v>
      </c>
      <c r="F110" s="27">
        <v>880</v>
      </c>
      <c r="G110" s="27">
        <v>142.1</v>
      </c>
      <c r="H110" s="27">
        <v>127.89</v>
      </c>
      <c r="I110" s="27">
        <v>26</v>
      </c>
      <c r="J110" s="86">
        <v>13.8859412</v>
      </c>
      <c r="K110" s="31">
        <v>3.71622</v>
      </c>
      <c r="L110" s="30">
        <v>3.2702736</v>
      </c>
      <c r="M110" s="19">
        <v>20.26</v>
      </c>
      <c r="N110" s="56">
        <f t="shared" si="4"/>
        <v>20.868099310920986</v>
      </c>
    </row>
    <row r="111" spans="2:14" ht="12.75" hidden="1">
      <c r="B111" s="55" t="s">
        <v>90</v>
      </c>
      <c r="C111" s="27">
        <v>13</v>
      </c>
      <c r="D111" s="41">
        <v>0</v>
      </c>
      <c r="E111" s="27">
        <v>12</v>
      </c>
      <c r="F111" s="27">
        <v>880</v>
      </c>
      <c r="G111" s="27">
        <v>129.3</v>
      </c>
      <c r="H111" s="27">
        <v>116.37000000000002</v>
      </c>
      <c r="I111" s="27">
        <v>26</v>
      </c>
      <c r="J111" s="86">
        <v>13.8439746</v>
      </c>
      <c r="K111" s="31">
        <v>3.48326</v>
      </c>
      <c r="L111" s="30">
        <v>3.0652688</v>
      </c>
      <c r="M111" s="19">
        <v>20.26</v>
      </c>
      <c r="N111" s="56">
        <f t="shared" si="4"/>
        <v>20.589054180190505</v>
      </c>
    </row>
    <row r="112" spans="2:15" ht="12.75">
      <c r="B112" s="55" t="s">
        <v>91</v>
      </c>
      <c r="C112" s="27">
        <v>12</v>
      </c>
      <c r="D112" s="41" t="s">
        <v>55</v>
      </c>
      <c r="E112" s="27">
        <v>0</v>
      </c>
      <c r="F112" s="27">
        <v>880</v>
      </c>
      <c r="G112" s="27">
        <v>121</v>
      </c>
      <c r="H112" s="27">
        <v>108.9</v>
      </c>
      <c r="I112" s="27">
        <v>26</v>
      </c>
      <c r="J112" s="86">
        <v>13.808660400000003</v>
      </c>
      <c r="K112" s="31">
        <v>3.3322</v>
      </c>
      <c r="L112" s="30">
        <v>2.932336</v>
      </c>
      <c r="M112" s="19">
        <v>20.26</v>
      </c>
      <c r="N112" s="56">
        <f t="shared" si="4"/>
        <v>20.398047677670583</v>
      </c>
      <c r="O112" s="18"/>
    </row>
    <row r="113" spans="2:14" ht="12.75">
      <c r="B113" s="55" t="s">
        <v>92</v>
      </c>
      <c r="C113" s="27">
        <v>12</v>
      </c>
      <c r="D113" s="41">
        <v>0</v>
      </c>
      <c r="E113" s="27" t="s">
        <v>29</v>
      </c>
      <c r="F113" s="27">
        <v>880</v>
      </c>
      <c r="G113" s="27">
        <v>119.8</v>
      </c>
      <c r="H113" s="27">
        <v>107.82</v>
      </c>
      <c r="I113" s="27">
        <v>26</v>
      </c>
      <c r="J113" s="86">
        <v>13.765644699999998</v>
      </c>
      <c r="K113" s="31">
        <v>3.3103599999999997</v>
      </c>
      <c r="L113" s="30">
        <v>2.9131167999999996</v>
      </c>
      <c r="M113" s="19">
        <v>20.26</v>
      </c>
      <c r="N113" s="56">
        <f t="shared" si="4"/>
        <v>20.32334271330729</v>
      </c>
    </row>
    <row r="114" spans="2:14" ht="12.75">
      <c r="B114" s="62" t="s">
        <v>58</v>
      </c>
      <c r="C114" s="65">
        <v>11</v>
      </c>
      <c r="D114" s="64">
        <v>0</v>
      </c>
      <c r="E114" s="65" t="s">
        <v>31</v>
      </c>
      <c r="F114" s="65">
        <v>880</v>
      </c>
      <c r="G114" s="65">
        <v>109.9</v>
      </c>
      <c r="H114" s="65">
        <v>98.91000000000001</v>
      </c>
      <c r="I114" s="65">
        <v>26</v>
      </c>
      <c r="J114" s="87">
        <v>13.727133100000001</v>
      </c>
      <c r="K114" s="63">
        <v>3.13018</v>
      </c>
      <c r="L114" s="66">
        <v>2.7545584</v>
      </c>
      <c r="M114" s="68">
        <v>20.26</v>
      </c>
      <c r="N114" s="56">
        <f t="shared" si="4"/>
        <v>20.1</v>
      </c>
    </row>
    <row r="115" spans="2:14" ht="12.75" hidden="1">
      <c r="B115" s="55" t="s">
        <v>169</v>
      </c>
      <c r="C115" s="27">
        <v>11</v>
      </c>
      <c r="D115" s="41" t="s">
        <v>62</v>
      </c>
      <c r="E115" s="27">
        <v>0</v>
      </c>
      <c r="F115" s="27">
        <v>880</v>
      </c>
      <c r="G115" s="27">
        <v>111.49</v>
      </c>
      <c r="H115" s="27">
        <v>100.341</v>
      </c>
      <c r="I115" s="27">
        <v>26.2</v>
      </c>
      <c r="J115" s="86">
        <v>13.721862119999999</v>
      </c>
      <c r="K115" s="31">
        <v>3.159118</v>
      </c>
      <c r="L115" s="30">
        <v>2.7800238399999997</v>
      </c>
      <c r="M115" s="19">
        <v>20.26</v>
      </c>
      <c r="N115" s="56">
        <f t="shared" si="4"/>
        <v>20.1216400188636</v>
      </c>
    </row>
    <row r="116" spans="2:14" ht="12.75" hidden="1">
      <c r="B116" s="55" t="s">
        <v>170</v>
      </c>
      <c r="C116" s="27">
        <v>12</v>
      </c>
      <c r="D116" s="41" t="s">
        <v>68</v>
      </c>
      <c r="E116" s="27">
        <v>0</v>
      </c>
      <c r="F116" s="27">
        <v>880</v>
      </c>
      <c r="G116" s="27">
        <v>115.4</v>
      </c>
      <c r="H116" s="27">
        <v>103.86000000000001</v>
      </c>
      <c r="I116" s="27">
        <v>25.8</v>
      </c>
      <c r="J116" s="86">
        <v>13.816579900000002</v>
      </c>
      <c r="K116" s="31">
        <v>3.23028</v>
      </c>
      <c r="L116" s="30">
        <v>2.8426464</v>
      </c>
      <c r="M116" s="19">
        <v>20.26</v>
      </c>
      <c r="N116" s="56">
        <f t="shared" si="4"/>
        <v>20.308608731465867</v>
      </c>
    </row>
    <row r="117" spans="2:14" ht="12.75" hidden="1">
      <c r="B117" s="55" t="s">
        <v>93</v>
      </c>
      <c r="C117" s="27">
        <v>10</v>
      </c>
      <c r="D117" s="41">
        <v>0</v>
      </c>
      <c r="E117" s="27" t="s">
        <v>44</v>
      </c>
      <c r="F117" s="27">
        <v>880</v>
      </c>
      <c r="G117" s="27">
        <v>101.1</v>
      </c>
      <c r="H117" s="27">
        <v>90.99</v>
      </c>
      <c r="I117" s="27">
        <v>26</v>
      </c>
      <c r="J117" s="86">
        <v>13.6936387</v>
      </c>
      <c r="K117" s="31">
        <v>2.97002</v>
      </c>
      <c r="L117" s="30">
        <v>2.6136176</v>
      </c>
      <c r="M117" s="19">
        <v>20.26</v>
      </c>
      <c r="N117" s="56">
        <f t="shared" si="4"/>
        <v>19.902390008638285</v>
      </c>
    </row>
    <row r="118" spans="2:14" ht="12.75" hidden="1">
      <c r="B118" s="55" t="s">
        <v>94</v>
      </c>
      <c r="C118" s="27">
        <v>9</v>
      </c>
      <c r="D118" s="41">
        <v>0</v>
      </c>
      <c r="E118" s="27" t="s">
        <v>28</v>
      </c>
      <c r="F118" s="27">
        <v>880</v>
      </c>
      <c r="G118" s="27">
        <v>90.9</v>
      </c>
      <c r="H118" s="27">
        <v>81.81</v>
      </c>
      <c r="I118" s="27">
        <v>26</v>
      </c>
      <c r="J118" s="86">
        <v>13.6662712</v>
      </c>
      <c r="K118" s="31">
        <v>2.78438</v>
      </c>
      <c r="L118" s="30">
        <v>2.4502544</v>
      </c>
      <c r="M118" s="19">
        <v>20.26</v>
      </c>
      <c r="N118" s="56">
        <f t="shared" si="4"/>
        <v>19.687571466205924</v>
      </c>
    </row>
    <row r="119" spans="2:14" ht="12.75" hidden="1">
      <c r="B119" s="55" t="s">
        <v>95</v>
      </c>
      <c r="C119" s="27">
        <v>8</v>
      </c>
      <c r="D119" s="41">
        <v>0</v>
      </c>
      <c r="E119" s="27" t="s">
        <v>15</v>
      </c>
      <c r="F119" s="27">
        <v>880</v>
      </c>
      <c r="G119" s="27">
        <v>82.6</v>
      </c>
      <c r="H119" s="27">
        <v>74.34</v>
      </c>
      <c r="I119" s="27">
        <v>27</v>
      </c>
      <c r="J119" s="86">
        <v>13.6664403</v>
      </c>
      <c r="K119" s="31">
        <v>2.63332</v>
      </c>
      <c r="L119" s="30">
        <v>2.3173216</v>
      </c>
      <c r="M119" s="19">
        <v>20.26</v>
      </c>
      <c r="N119" s="56">
        <f t="shared" si="4"/>
        <v>19.540640188639138</v>
      </c>
    </row>
    <row r="120" spans="2:14" ht="12.75" hidden="1">
      <c r="B120" s="55" t="s">
        <v>96</v>
      </c>
      <c r="C120" s="27">
        <v>9</v>
      </c>
      <c r="D120" s="41" t="s">
        <v>46</v>
      </c>
      <c r="E120" s="27" t="s">
        <v>47</v>
      </c>
      <c r="F120" s="27">
        <v>880</v>
      </c>
      <c r="G120" s="27">
        <v>85.6</v>
      </c>
      <c r="H120" s="27">
        <v>77.03999999999999</v>
      </c>
      <c r="I120" s="27">
        <v>26</v>
      </c>
      <c r="J120" s="86">
        <v>13.651144799999997</v>
      </c>
      <c r="K120" s="31">
        <v>2.68792</v>
      </c>
      <c r="L120" s="30">
        <v>2.3653696</v>
      </c>
      <c r="M120" s="19"/>
      <c r="N120" s="56">
        <f t="shared" si="4"/>
        <v>19.574824647713292</v>
      </c>
    </row>
    <row r="121" spans="2:14" ht="12.75" hidden="1">
      <c r="B121" s="55" t="s">
        <v>97</v>
      </c>
      <c r="C121" s="27">
        <v>13</v>
      </c>
      <c r="D121" s="41" t="s">
        <v>55</v>
      </c>
      <c r="E121" s="27">
        <v>0</v>
      </c>
      <c r="F121" s="27">
        <v>880</v>
      </c>
      <c r="G121" s="27">
        <v>133</v>
      </c>
      <c r="H121" s="27">
        <v>126.35</v>
      </c>
      <c r="I121" s="27">
        <v>26</v>
      </c>
      <c r="J121" s="86">
        <v>14.254094239999997</v>
      </c>
      <c r="K121" s="31">
        <v>3.5506</v>
      </c>
      <c r="L121" s="30">
        <v>3.124528</v>
      </c>
      <c r="M121" s="19"/>
      <c r="N121" s="56">
        <f t="shared" si="4"/>
        <v>21.164073294777463</v>
      </c>
    </row>
    <row r="122" spans="2:14" ht="12.75" hidden="1">
      <c r="B122" s="55" t="s">
        <v>171</v>
      </c>
      <c r="C122" s="27" t="s">
        <v>76</v>
      </c>
      <c r="D122" s="41" t="s">
        <v>98</v>
      </c>
      <c r="E122" s="27">
        <v>0</v>
      </c>
      <c r="F122" s="27">
        <v>0</v>
      </c>
      <c r="G122" s="27">
        <v>0</v>
      </c>
      <c r="H122" s="27" t="s">
        <v>76</v>
      </c>
      <c r="I122" s="27">
        <v>0</v>
      </c>
      <c r="J122" s="86" t="s">
        <v>76</v>
      </c>
      <c r="K122" s="31" t="s">
        <v>76</v>
      </c>
      <c r="L122" s="30" t="s">
        <v>76</v>
      </c>
      <c r="M122" s="19"/>
      <c r="N122" s="56" t="str">
        <f t="shared" si="4"/>
        <v> </v>
      </c>
    </row>
    <row r="123" spans="2:14" ht="12.75" hidden="1">
      <c r="B123" s="55" t="s">
        <v>99</v>
      </c>
      <c r="C123" s="27">
        <v>10</v>
      </c>
      <c r="D123" s="41" t="s">
        <v>55</v>
      </c>
      <c r="E123" s="27" t="s">
        <v>31</v>
      </c>
      <c r="F123" s="27">
        <v>800</v>
      </c>
      <c r="G123" s="27">
        <v>98.4</v>
      </c>
      <c r="H123" s="27">
        <v>88.56</v>
      </c>
      <c r="I123" s="27">
        <v>11.2</v>
      </c>
      <c r="J123" s="86">
        <v>12.953140800000002</v>
      </c>
      <c r="K123" s="31">
        <v>2.617032727272727</v>
      </c>
      <c r="L123" s="30">
        <v>2.3029887999999996</v>
      </c>
      <c r="M123" s="19"/>
      <c r="N123" s="56">
        <f t="shared" si="4"/>
        <v>18.638757612573023</v>
      </c>
    </row>
    <row r="124" spans="2:14" ht="12.75" hidden="1">
      <c r="B124" s="55" t="s">
        <v>172</v>
      </c>
      <c r="C124" s="27" t="s">
        <v>76</v>
      </c>
      <c r="D124" s="41">
        <v>0</v>
      </c>
      <c r="E124" s="27">
        <v>0</v>
      </c>
      <c r="F124" s="27">
        <v>0</v>
      </c>
      <c r="G124" s="27">
        <v>0</v>
      </c>
      <c r="H124" s="27" t="s">
        <v>76</v>
      </c>
      <c r="I124" s="27">
        <v>0</v>
      </c>
      <c r="J124" s="86" t="s">
        <v>76</v>
      </c>
      <c r="K124" s="31" t="s">
        <v>76</v>
      </c>
      <c r="L124" s="30" t="s">
        <v>76</v>
      </c>
      <c r="M124" s="19"/>
      <c r="N124" s="56" t="str">
        <f t="shared" si="4"/>
        <v> </v>
      </c>
    </row>
    <row r="125" spans="2:14" ht="12.75" hidden="1">
      <c r="B125" s="55" t="s">
        <v>100</v>
      </c>
      <c r="C125" s="27">
        <v>10</v>
      </c>
      <c r="D125" s="41" t="s">
        <v>55</v>
      </c>
      <c r="E125" s="27" t="s">
        <v>31</v>
      </c>
      <c r="F125" s="27">
        <v>920</v>
      </c>
      <c r="G125" s="27">
        <v>103.04</v>
      </c>
      <c r="H125" s="27">
        <v>97.888</v>
      </c>
      <c r="I125" s="27">
        <v>15.64</v>
      </c>
      <c r="J125" s="86">
        <v>15.628155920000001</v>
      </c>
      <c r="K125" s="31">
        <v>2.691819636363636</v>
      </c>
      <c r="L125" s="30">
        <v>2.36880128</v>
      </c>
      <c r="M125" s="19"/>
      <c r="N125" s="56">
        <f t="shared" si="4"/>
        <v>22.034347642530232</v>
      </c>
    </row>
    <row r="126" spans="1:31" s="36" customFormat="1" ht="12.75">
      <c r="A126" s="60"/>
      <c r="B126" s="61" t="s">
        <v>143</v>
      </c>
      <c r="C126" s="27" t="s">
        <v>76</v>
      </c>
      <c r="D126" s="41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86">
        <v>0</v>
      </c>
      <c r="K126" s="31">
        <v>0</v>
      </c>
      <c r="L126" s="30">
        <v>0</v>
      </c>
      <c r="M126" s="22"/>
      <c r="N126" s="56" t="str">
        <f>IF(J126=0," ",M$17*(J126*(L$18*J126-J$18*L126)/((J$17*(L$18*J126-J$18*L126))+(J$18*(J$17*L126-L$17*J126))))+M$18*((J126*(L$18*J126-J$18*L126)/((J$17*(L$18*J126-J$18*L126))+(J$18*(J$17*L126-L$17*J126))))*((J$17*L126-L$17*J126)/(L$18*J126-J$18*1.00000000000001*L126))))</f>
        <v> </v>
      </c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36" customFormat="1" ht="12.75" hidden="1">
      <c r="A127" s="60"/>
      <c r="B127" s="55" t="s">
        <v>144</v>
      </c>
      <c r="C127" s="27">
        <v>9</v>
      </c>
      <c r="D127" s="41" t="s">
        <v>55</v>
      </c>
      <c r="E127" s="27">
        <v>0</v>
      </c>
      <c r="F127" s="27">
        <v>860</v>
      </c>
      <c r="G127" s="27">
        <v>86</v>
      </c>
      <c r="H127" s="27">
        <v>35.26</v>
      </c>
      <c r="I127" s="27">
        <v>286</v>
      </c>
      <c r="J127" s="86">
        <v>7.058615100000001</v>
      </c>
      <c r="K127" s="31">
        <v>3.8250454545454544</v>
      </c>
      <c r="L127" s="30">
        <v>2.9835354545454544</v>
      </c>
      <c r="M127" s="22"/>
      <c r="N127" s="56">
        <f aca="true" t="shared" si="5" ref="N127:N146">IF(J127=" "," ",M$17*(J127*(L$18*J127-J$18*L127)/((J$17*(L$18*J127-J$18*L127))+(J$18*(J$17*L127-L$17*J127))))+M$18*((J127*(L$18*J127-J$18*L127)/((J$17*(L$18*J127-J$18*L127))+(J$18*(J$17*L127-L$17*J127))))*((J$17*L127-L$17*J127)/(L$18*J127-J$18*1.00000000000001*L127))))</f>
        <v>12.070218566385552</v>
      </c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36" customFormat="1" ht="12.75" hidden="1">
      <c r="A128" s="60"/>
      <c r="B128" s="55" t="s">
        <v>145</v>
      </c>
      <c r="C128" s="27">
        <v>20</v>
      </c>
      <c r="D128" s="41" t="s">
        <v>55</v>
      </c>
      <c r="E128" s="27">
        <v>0</v>
      </c>
      <c r="F128" s="27">
        <v>900</v>
      </c>
      <c r="G128" s="27">
        <v>196</v>
      </c>
      <c r="H128" s="27">
        <v>117.6</v>
      </c>
      <c r="I128" s="27">
        <v>200</v>
      </c>
      <c r="J128" s="86">
        <v>7.010784200000001</v>
      </c>
      <c r="K128" s="31">
        <v>8.567736363636365</v>
      </c>
      <c r="L128" s="30">
        <v>3.9411587272727284</v>
      </c>
      <c r="M128" s="22">
        <v>18</v>
      </c>
      <c r="N128" s="56">
        <f t="shared" si="5"/>
        <v>13.070784738227985</v>
      </c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36" customFormat="1" ht="12.75" hidden="1">
      <c r="A129" s="60"/>
      <c r="B129" s="55" t="s">
        <v>146</v>
      </c>
      <c r="C129" s="27">
        <v>17</v>
      </c>
      <c r="D129" s="41" t="s">
        <v>55</v>
      </c>
      <c r="E129" s="27">
        <v>0</v>
      </c>
      <c r="F129" s="27">
        <v>900</v>
      </c>
      <c r="G129" s="27">
        <v>169</v>
      </c>
      <c r="H129" s="27">
        <v>101.39999999999999</v>
      </c>
      <c r="I129" s="27">
        <v>260</v>
      </c>
      <c r="J129" s="86">
        <v>6.873952200000001</v>
      </c>
      <c r="K129" s="31">
        <v>7.363536363636364</v>
      </c>
      <c r="L129" s="30">
        <v>3.387226727272728</v>
      </c>
      <c r="M129" s="22">
        <v>18</v>
      </c>
      <c r="N129" s="56">
        <f t="shared" si="5"/>
        <v>12.287681216364248</v>
      </c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36" customFormat="1" ht="12.75" hidden="1">
      <c r="A130" s="60"/>
      <c r="B130" s="55" t="s">
        <v>181</v>
      </c>
      <c r="C130" s="27" t="s">
        <v>76</v>
      </c>
      <c r="D130" s="41">
        <v>0</v>
      </c>
      <c r="E130" s="27">
        <v>0</v>
      </c>
      <c r="F130" s="27">
        <v>0</v>
      </c>
      <c r="G130" s="27">
        <v>0</v>
      </c>
      <c r="H130" s="27" t="s">
        <v>76</v>
      </c>
      <c r="I130" s="27">
        <v>0</v>
      </c>
      <c r="J130" s="86" t="s">
        <v>76</v>
      </c>
      <c r="K130" s="31" t="s">
        <v>76</v>
      </c>
      <c r="L130" s="30" t="s">
        <v>76</v>
      </c>
      <c r="M130" s="22">
        <v>18</v>
      </c>
      <c r="N130" s="56" t="str">
        <f t="shared" si="5"/>
        <v> 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36" customFormat="1" ht="12.75">
      <c r="A131" s="60"/>
      <c r="B131" s="55" t="s">
        <v>147</v>
      </c>
      <c r="C131" s="27">
        <v>12</v>
      </c>
      <c r="D131" s="41" t="s">
        <v>55</v>
      </c>
      <c r="E131" s="27">
        <v>0</v>
      </c>
      <c r="F131" s="27">
        <v>910</v>
      </c>
      <c r="G131" s="27">
        <v>115</v>
      </c>
      <c r="H131" s="27">
        <v>74.75</v>
      </c>
      <c r="I131" s="27">
        <v>143</v>
      </c>
      <c r="J131" s="86">
        <v>11.290472400000002</v>
      </c>
      <c r="K131" s="31">
        <v>6.544409090909091</v>
      </c>
      <c r="L131" s="30">
        <v>3.599425</v>
      </c>
      <c r="M131" s="22">
        <v>19</v>
      </c>
      <c r="N131" s="56">
        <f t="shared" si="5"/>
        <v>18.008496541555907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36" customFormat="1" ht="12.75">
      <c r="A132" s="60"/>
      <c r="B132" s="55" t="s">
        <v>148</v>
      </c>
      <c r="C132" s="27">
        <v>11</v>
      </c>
      <c r="D132" s="41" t="s">
        <v>55</v>
      </c>
      <c r="E132" s="27">
        <v>0</v>
      </c>
      <c r="F132" s="27">
        <v>900</v>
      </c>
      <c r="G132" s="27">
        <v>113</v>
      </c>
      <c r="H132" s="27">
        <v>59.89</v>
      </c>
      <c r="I132" s="27">
        <v>129</v>
      </c>
      <c r="J132" s="86">
        <v>10.93554</v>
      </c>
      <c r="K132" s="31">
        <v>6.423972727272727</v>
      </c>
      <c r="L132" s="30">
        <v>3.5331850000000005</v>
      </c>
      <c r="M132" s="22">
        <v>19</v>
      </c>
      <c r="N132" s="56">
        <f t="shared" si="5"/>
        <v>17.49430076036077</v>
      </c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36" customFormat="1" ht="12.75" hidden="1">
      <c r="A133" s="60"/>
      <c r="B133" s="55" t="s">
        <v>149</v>
      </c>
      <c r="C133" s="27">
        <v>5</v>
      </c>
      <c r="D133" s="41" t="s">
        <v>42</v>
      </c>
      <c r="E133" s="27">
        <v>0</v>
      </c>
      <c r="F133" s="27">
        <v>900</v>
      </c>
      <c r="G133" s="27">
        <v>50.301</v>
      </c>
      <c r="H133" s="27">
        <v>36.21672</v>
      </c>
      <c r="I133" s="27">
        <v>186.39</v>
      </c>
      <c r="J133" s="86">
        <v>7.582640841</v>
      </c>
      <c r="K133" s="31">
        <v>4.86</v>
      </c>
      <c r="L133" s="30">
        <v>2.2356000000000003</v>
      </c>
      <c r="M133" s="22"/>
      <c r="N133" s="56">
        <f t="shared" si="5"/>
        <v>11.893253339151306</v>
      </c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36" customFormat="1" ht="12.75">
      <c r="A134" s="60"/>
      <c r="B134" s="62" t="s">
        <v>150</v>
      </c>
      <c r="C134" s="65" t="s">
        <v>76</v>
      </c>
      <c r="D134" s="64" t="s">
        <v>55</v>
      </c>
      <c r="E134" s="65">
        <v>0</v>
      </c>
      <c r="F134" s="65">
        <v>999</v>
      </c>
      <c r="G134" s="65">
        <v>0</v>
      </c>
      <c r="H134" s="65">
        <v>0</v>
      </c>
      <c r="I134" s="65">
        <v>0</v>
      </c>
      <c r="J134" s="87">
        <v>38.925992</v>
      </c>
      <c r="K134" s="63">
        <v>0</v>
      </c>
      <c r="L134" s="66">
        <v>0</v>
      </c>
      <c r="M134" s="67">
        <v>70</v>
      </c>
      <c r="N134" s="56">
        <f t="shared" si="5"/>
        <v>48.35153026703248</v>
      </c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36" customFormat="1" ht="12.75">
      <c r="A135" s="60"/>
      <c r="B135" s="62" t="s">
        <v>57</v>
      </c>
      <c r="C135" s="65" t="s">
        <v>76</v>
      </c>
      <c r="D135" s="64" t="s">
        <v>55</v>
      </c>
      <c r="E135" s="65">
        <v>0</v>
      </c>
      <c r="F135" s="65">
        <v>999</v>
      </c>
      <c r="G135" s="65">
        <v>0</v>
      </c>
      <c r="H135" s="65">
        <v>0</v>
      </c>
      <c r="I135" s="65">
        <v>0</v>
      </c>
      <c r="J135" s="87">
        <v>39.720400000000005</v>
      </c>
      <c r="K135" s="63">
        <v>0</v>
      </c>
      <c r="L135" s="66">
        <v>0</v>
      </c>
      <c r="M135" s="67">
        <v>70</v>
      </c>
      <c r="N135" s="56">
        <f t="shared" si="5"/>
        <v>49.33829619084946</v>
      </c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36" customFormat="1" ht="12.75" hidden="1">
      <c r="A136" s="60"/>
      <c r="B136" s="55" t="s">
        <v>151</v>
      </c>
      <c r="C136" s="27" t="s">
        <v>76</v>
      </c>
      <c r="D136" s="41">
        <v>0</v>
      </c>
      <c r="E136" s="27">
        <v>0</v>
      </c>
      <c r="F136" s="27">
        <v>997</v>
      </c>
      <c r="G136" s="27">
        <v>0</v>
      </c>
      <c r="H136" s="27">
        <v>0</v>
      </c>
      <c r="I136" s="27">
        <v>0</v>
      </c>
      <c r="J136" s="86">
        <v>17.5</v>
      </c>
      <c r="K136" s="31">
        <v>0</v>
      </c>
      <c r="L136" s="30">
        <v>0</v>
      </c>
      <c r="M136" s="22">
        <v>40</v>
      </c>
      <c r="N136" s="56">
        <f t="shared" si="5"/>
        <v>21.737449354484486</v>
      </c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36" customFormat="1" ht="12.75" hidden="1">
      <c r="A137" s="60"/>
      <c r="B137" s="55" t="s">
        <v>152</v>
      </c>
      <c r="C137" s="27" t="s">
        <v>76</v>
      </c>
      <c r="D137" s="41">
        <v>0</v>
      </c>
      <c r="E137" s="27">
        <v>0</v>
      </c>
      <c r="F137" s="27">
        <v>880</v>
      </c>
      <c r="G137" s="27">
        <v>0</v>
      </c>
      <c r="H137" s="27">
        <v>0</v>
      </c>
      <c r="I137" s="27">
        <v>0</v>
      </c>
      <c r="J137" s="86">
        <v>14</v>
      </c>
      <c r="K137" s="31">
        <v>0</v>
      </c>
      <c r="L137" s="30">
        <v>0</v>
      </c>
      <c r="M137" s="22">
        <v>23</v>
      </c>
      <c r="N137" s="56">
        <f t="shared" si="5"/>
        <v>17.38995948358759</v>
      </c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36" customFormat="1" ht="12.75" hidden="1">
      <c r="A138" s="60"/>
      <c r="B138" s="55" t="s">
        <v>153</v>
      </c>
      <c r="C138" s="27">
        <v>12</v>
      </c>
      <c r="D138" s="41" t="s">
        <v>55</v>
      </c>
      <c r="E138" s="27">
        <v>0</v>
      </c>
      <c r="F138" s="27">
        <v>900</v>
      </c>
      <c r="G138" s="27">
        <v>118</v>
      </c>
      <c r="H138" s="27">
        <v>37.76</v>
      </c>
      <c r="I138" s="27">
        <v>344</v>
      </c>
      <c r="J138" s="86">
        <v>7.374742400000001</v>
      </c>
      <c r="K138" s="31">
        <v>7.476545454545454</v>
      </c>
      <c r="L138" s="30">
        <v>6.5045945454545455</v>
      </c>
      <c r="M138" s="22"/>
      <c r="N138" s="56">
        <f t="shared" si="5"/>
        <v>16.360300440297422</v>
      </c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36" customFormat="1" ht="12.75" hidden="1">
      <c r="A139" s="60"/>
      <c r="B139" s="55" t="s">
        <v>154</v>
      </c>
      <c r="C139" s="27">
        <v>12</v>
      </c>
      <c r="D139" s="41" t="s">
        <v>55</v>
      </c>
      <c r="E139" s="27">
        <v>0</v>
      </c>
      <c r="F139" s="27">
        <v>880</v>
      </c>
      <c r="G139" s="27">
        <v>117.33040000000003</v>
      </c>
      <c r="H139" s="27">
        <v>105.59736000000002</v>
      </c>
      <c r="I139" s="27">
        <v>0</v>
      </c>
      <c r="J139" s="86">
        <v>12.482560816000003</v>
      </c>
      <c r="K139" s="31">
        <v>8.8</v>
      </c>
      <c r="L139" s="30">
        <v>6.776000000000001</v>
      </c>
      <c r="M139" s="22">
        <v>4.4</v>
      </c>
      <c r="N139" s="56">
        <f t="shared" si="5"/>
        <v>23.005340447951298</v>
      </c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2:14" ht="12.75">
      <c r="B140" s="55" t="s">
        <v>155</v>
      </c>
      <c r="C140" s="27">
        <v>1</v>
      </c>
      <c r="D140" s="41" t="s">
        <v>55</v>
      </c>
      <c r="E140" s="27">
        <v>0</v>
      </c>
      <c r="F140" s="27">
        <v>60</v>
      </c>
      <c r="G140" s="27">
        <v>7.999800000000001</v>
      </c>
      <c r="H140" s="27">
        <v>7.199820000000002</v>
      </c>
      <c r="I140" s="27">
        <v>0</v>
      </c>
      <c r="J140" s="86">
        <v>0.851083692</v>
      </c>
      <c r="K140" s="31">
        <v>0.6</v>
      </c>
      <c r="L140" s="30">
        <v>0.46199999999999997</v>
      </c>
      <c r="M140" s="22">
        <v>0.3</v>
      </c>
      <c r="N140" s="56">
        <f t="shared" si="5"/>
        <v>1.5685459396330428</v>
      </c>
    </row>
    <row r="141" spans="2:14" ht="12.75" hidden="1">
      <c r="B141" s="55" t="s">
        <v>156</v>
      </c>
      <c r="C141" s="27">
        <v>13</v>
      </c>
      <c r="D141" s="41" t="s">
        <v>55</v>
      </c>
      <c r="E141" s="27">
        <v>0</v>
      </c>
      <c r="F141" s="27">
        <v>880</v>
      </c>
      <c r="G141" s="27">
        <v>132</v>
      </c>
      <c r="H141" s="27">
        <v>105.60000000000001</v>
      </c>
      <c r="I141" s="27">
        <v>0</v>
      </c>
      <c r="J141" s="86">
        <v>11.881230239999999</v>
      </c>
      <c r="K141" s="31">
        <v>10.2608</v>
      </c>
      <c r="L141" s="30">
        <v>7.900816</v>
      </c>
      <c r="M141" s="22">
        <v>79.2</v>
      </c>
      <c r="N141" s="56">
        <f t="shared" si="5"/>
        <v>23.503445675982825</v>
      </c>
    </row>
    <row r="142" spans="2:14" ht="12.75">
      <c r="B142" s="55" t="s">
        <v>157</v>
      </c>
      <c r="C142" s="27">
        <v>1</v>
      </c>
      <c r="D142" s="41" t="s">
        <v>55</v>
      </c>
      <c r="E142" s="27">
        <v>0</v>
      </c>
      <c r="F142" s="27">
        <v>60</v>
      </c>
      <c r="G142" s="27">
        <v>9</v>
      </c>
      <c r="H142" s="27">
        <v>7.2</v>
      </c>
      <c r="I142" s="27">
        <v>0</v>
      </c>
      <c r="J142" s="86">
        <v>0.8100838800000001</v>
      </c>
      <c r="K142" s="31">
        <v>0.6996</v>
      </c>
      <c r="L142" s="30">
        <v>0.5386920000000001</v>
      </c>
      <c r="M142" s="22">
        <v>5.4</v>
      </c>
      <c r="N142" s="56">
        <f t="shared" si="5"/>
        <v>1.602507659726102</v>
      </c>
    </row>
    <row r="143" spans="2:14" ht="12.75">
      <c r="B143" s="55" t="s">
        <v>158</v>
      </c>
      <c r="C143" s="27">
        <v>9</v>
      </c>
      <c r="D143" s="41" t="s">
        <v>55</v>
      </c>
      <c r="E143" s="27">
        <v>0</v>
      </c>
      <c r="F143" s="27">
        <v>900</v>
      </c>
      <c r="G143" s="27">
        <v>89</v>
      </c>
      <c r="H143" s="27">
        <v>33.82</v>
      </c>
      <c r="I143" s="27">
        <v>185</v>
      </c>
      <c r="J143" s="86">
        <v>10.467103999999999</v>
      </c>
      <c r="K143" s="31">
        <v>4.8423727272727275</v>
      </c>
      <c r="L143" s="30">
        <v>2.6633050000000003</v>
      </c>
      <c r="M143" s="22"/>
      <c r="N143" s="56">
        <f t="shared" si="5"/>
        <v>15.949580553558787</v>
      </c>
    </row>
    <row r="144" spans="2:14" ht="12.75" hidden="1">
      <c r="B144" s="55" t="s">
        <v>182</v>
      </c>
      <c r="C144" s="27" t="s">
        <v>76</v>
      </c>
      <c r="D144" s="41">
        <v>0</v>
      </c>
      <c r="E144" s="27">
        <v>0</v>
      </c>
      <c r="F144" s="27">
        <v>0</v>
      </c>
      <c r="G144" s="27">
        <v>0</v>
      </c>
      <c r="H144" s="27" t="s">
        <v>76</v>
      </c>
      <c r="I144" s="27">
        <v>0</v>
      </c>
      <c r="J144" s="86" t="s">
        <v>76</v>
      </c>
      <c r="K144" s="31" t="s">
        <v>76</v>
      </c>
      <c r="L144" s="30" t="s">
        <v>76</v>
      </c>
      <c r="M144" s="22"/>
      <c r="N144" s="56" t="str">
        <f t="shared" si="5"/>
        <v> </v>
      </c>
    </row>
    <row r="145" spans="2:14" ht="12.75">
      <c r="B145" s="55" t="s">
        <v>159</v>
      </c>
      <c r="C145" s="27">
        <v>14</v>
      </c>
      <c r="D145" s="41" t="s">
        <v>55</v>
      </c>
      <c r="E145" s="27">
        <v>0</v>
      </c>
      <c r="F145" s="27">
        <v>880</v>
      </c>
      <c r="G145" s="27">
        <v>141</v>
      </c>
      <c r="H145" s="27">
        <v>101.52</v>
      </c>
      <c r="I145" s="27">
        <v>118</v>
      </c>
      <c r="J145" s="86">
        <v>8.4942908</v>
      </c>
      <c r="K145" s="31">
        <v>5.689299999999999</v>
      </c>
      <c r="L145" s="30">
        <v>4.039402999999999</v>
      </c>
      <c r="M145" s="22">
        <v>15.2</v>
      </c>
      <c r="N145" s="56">
        <f t="shared" si="5"/>
        <v>15.022252684265986</v>
      </c>
    </row>
    <row r="146" spans="2:14" ht="12.75" hidden="1">
      <c r="B146" s="55" t="s">
        <v>183</v>
      </c>
      <c r="C146" s="27" t="s">
        <v>76</v>
      </c>
      <c r="D146" s="41">
        <v>0</v>
      </c>
      <c r="E146" s="27">
        <v>0</v>
      </c>
      <c r="F146" s="27">
        <v>0</v>
      </c>
      <c r="G146" s="27">
        <v>0</v>
      </c>
      <c r="H146" s="27" t="s">
        <v>76</v>
      </c>
      <c r="I146" s="27">
        <v>0</v>
      </c>
      <c r="J146" s="86" t="s">
        <v>76</v>
      </c>
      <c r="K146" s="31" t="s">
        <v>76</v>
      </c>
      <c r="L146" s="30" t="s">
        <v>76</v>
      </c>
      <c r="M146" s="22"/>
      <c r="N146" s="56" t="str">
        <f t="shared" si="5"/>
        <v> </v>
      </c>
    </row>
    <row r="147" spans="2:14" ht="13.5" thickBot="1">
      <c r="B147" s="57"/>
      <c r="C147" s="72"/>
      <c r="D147" s="71"/>
      <c r="E147" s="72"/>
      <c r="F147" s="72"/>
      <c r="G147" s="72"/>
      <c r="H147" s="72"/>
      <c r="I147" s="72"/>
      <c r="J147" s="88"/>
      <c r="K147" s="70"/>
      <c r="L147" s="73"/>
      <c r="M147" s="74"/>
      <c r="N147" s="75"/>
    </row>
    <row r="148" spans="2:14" ht="12.75">
      <c r="B148" s="100" t="s">
        <v>185</v>
      </c>
      <c r="C148" s="92"/>
      <c r="D148" s="3"/>
      <c r="E148" s="3"/>
      <c r="F148" s="3"/>
      <c r="G148" s="3"/>
      <c r="H148" s="3"/>
      <c r="I148" s="3"/>
      <c r="J148" s="80"/>
      <c r="K148" s="3"/>
      <c r="L148" s="5"/>
      <c r="M148" s="32"/>
      <c r="N148" s="15"/>
    </row>
    <row r="149" spans="2:14" ht="12.75">
      <c r="B149" s="99" t="s">
        <v>184</v>
      </c>
      <c r="C149" s="92"/>
      <c r="D149" s="3"/>
      <c r="E149" s="3"/>
      <c r="F149" s="3"/>
      <c r="G149" s="3"/>
      <c r="H149" s="3"/>
      <c r="I149" s="3"/>
      <c r="J149" s="80"/>
      <c r="K149" s="3"/>
      <c r="L149" s="5"/>
      <c r="M149" s="32"/>
      <c r="N149" s="15"/>
    </row>
    <row r="150" spans="2:14" ht="12.75">
      <c r="B150" s="3"/>
      <c r="C150" s="92"/>
      <c r="D150" s="3"/>
      <c r="E150" s="3"/>
      <c r="F150" s="3"/>
      <c r="G150" s="3"/>
      <c r="H150" s="3"/>
      <c r="I150" s="3"/>
      <c r="J150" s="80"/>
      <c r="K150" s="3"/>
      <c r="L150" s="5"/>
      <c r="M150" s="32"/>
      <c r="N150" s="15"/>
    </row>
    <row r="151" spans="2:14" ht="12.75">
      <c r="B151" s="3"/>
      <c r="C151" s="92"/>
      <c r="D151" s="3"/>
      <c r="E151" s="3"/>
      <c r="F151" s="3"/>
      <c r="G151" s="3"/>
      <c r="H151" s="3"/>
      <c r="I151" s="3"/>
      <c r="J151" s="80"/>
      <c r="K151" s="3"/>
      <c r="L151" s="5"/>
      <c r="M151" s="32"/>
      <c r="N151" s="15"/>
    </row>
    <row r="152" spans="2:14" ht="12.75">
      <c r="B152" s="3"/>
      <c r="C152" s="92"/>
      <c r="D152" s="3"/>
      <c r="E152" s="3"/>
      <c r="F152" s="3"/>
      <c r="G152" s="3"/>
      <c r="H152" s="3"/>
      <c r="I152" s="3"/>
      <c r="J152" s="80"/>
      <c r="K152" s="3"/>
      <c r="L152" s="5"/>
      <c r="M152" s="32"/>
      <c r="N152" s="15"/>
    </row>
    <row r="153" spans="2:14" ht="12.75">
      <c r="B153" s="3"/>
      <c r="C153" s="92"/>
      <c r="D153" s="3"/>
      <c r="E153" s="3"/>
      <c r="F153" s="3"/>
      <c r="G153" s="3"/>
      <c r="H153" s="3"/>
      <c r="I153" s="3"/>
      <c r="J153" s="80"/>
      <c r="K153" s="3"/>
      <c r="L153" s="5"/>
      <c r="M153" s="21"/>
      <c r="N153" s="15"/>
    </row>
    <row r="154" spans="2:14" ht="12.75">
      <c r="B154" s="3"/>
      <c r="C154" s="92"/>
      <c r="D154" s="3"/>
      <c r="E154" s="3"/>
      <c r="F154" s="3"/>
      <c r="G154" s="3"/>
      <c r="H154" s="3"/>
      <c r="I154" s="3"/>
      <c r="J154" s="80"/>
      <c r="K154" s="3"/>
      <c r="L154" s="5"/>
      <c r="M154" s="21"/>
      <c r="N154" s="15"/>
    </row>
    <row r="155" spans="2:14" ht="12.75">
      <c r="B155" s="3"/>
      <c r="C155" s="92"/>
      <c r="D155" s="3"/>
      <c r="E155" s="3"/>
      <c r="F155" s="3"/>
      <c r="G155" s="3"/>
      <c r="H155" s="3"/>
      <c r="I155" s="3"/>
      <c r="J155" s="80"/>
      <c r="K155" s="3"/>
      <c r="L155" s="5"/>
      <c r="M155" s="21"/>
      <c r="N155" s="15"/>
    </row>
    <row r="156" spans="2:14" ht="12.75">
      <c r="B156" s="3"/>
      <c r="C156" s="92"/>
      <c r="D156" s="3"/>
      <c r="E156" s="3"/>
      <c r="F156" s="3"/>
      <c r="G156" s="3"/>
      <c r="H156" s="3"/>
      <c r="I156" s="3"/>
      <c r="J156" s="80"/>
      <c r="K156" s="3"/>
      <c r="L156" s="5"/>
      <c r="M156" s="21"/>
      <c r="N156" s="15"/>
    </row>
    <row r="157" spans="2:14" ht="12.75">
      <c r="B157" s="3"/>
      <c r="C157" s="92"/>
      <c r="D157" s="3"/>
      <c r="E157" s="3"/>
      <c r="F157" s="3"/>
      <c r="G157" s="3"/>
      <c r="H157" s="3"/>
      <c r="I157" s="3"/>
      <c r="J157" s="80"/>
      <c r="K157" s="3"/>
      <c r="L157" s="5"/>
      <c r="M157" s="21"/>
      <c r="N157" s="15"/>
    </row>
    <row r="158" spans="2:14" ht="12.75">
      <c r="B158" s="3"/>
      <c r="C158" s="92"/>
      <c r="D158" s="3"/>
      <c r="E158" s="3"/>
      <c r="F158" s="3"/>
      <c r="G158" s="3"/>
      <c r="H158" s="3"/>
      <c r="I158" s="3"/>
      <c r="J158" s="80"/>
      <c r="K158" s="3"/>
      <c r="L158" s="5"/>
      <c r="M158" s="21"/>
      <c r="N158" s="15"/>
    </row>
    <row r="159" spans="2:14" ht="12.75">
      <c r="B159" s="3"/>
      <c r="C159" s="92"/>
      <c r="D159" s="3"/>
      <c r="E159" s="3"/>
      <c r="F159" s="3"/>
      <c r="G159" s="3"/>
      <c r="H159" s="3"/>
      <c r="I159" s="3"/>
      <c r="J159" s="80"/>
      <c r="K159" s="3"/>
      <c r="L159" s="5"/>
      <c r="M159" s="21"/>
      <c r="N159" s="15"/>
    </row>
    <row r="160" spans="2:14" ht="12.75">
      <c r="B160" s="3"/>
      <c r="C160" s="92"/>
      <c r="D160" s="3"/>
      <c r="E160" s="3"/>
      <c r="F160" s="3"/>
      <c r="G160" s="3"/>
      <c r="H160" s="3"/>
      <c r="I160" s="3"/>
      <c r="J160" s="80"/>
      <c r="K160" s="3"/>
      <c r="L160" s="5"/>
      <c r="M160" s="21"/>
      <c r="N160" s="15"/>
    </row>
    <row r="161" spans="2:14" ht="12.75">
      <c r="B161" s="3"/>
      <c r="C161" s="92"/>
      <c r="D161" s="3"/>
      <c r="E161" s="3"/>
      <c r="F161" s="3"/>
      <c r="G161" s="3"/>
      <c r="H161" s="3"/>
      <c r="I161" s="3"/>
      <c r="J161" s="80"/>
      <c r="K161" s="3"/>
      <c r="L161" s="5"/>
      <c r="M161" s="21"/>
      <c r="N161" s="15"/>
    </row>
    <row r="162" spans="2:14" ht="12.75">
      <c r="B162" s="3"/>
      <c r="C162" s="92"/>
      <c r="D162" s="3"/>
      <c r="E162" s="3"/>
      <c r="F162" s="3"/>
      <c r="G162" s="3"/>
      <c r="H162" s="3"/>
      <c r="I162" s="3"/>
      <c r="J162" s="80"/>
      <c r="K162" s="3"/>
      <c r="L162" s="5"/>
      <c r="M162" s="21"/>
      <c r="N162" s="15"/>
    </row>
    <row r="163" spans="2:14" ht="12.75">
      <c r="B163" s="3"/>
      <c r="C163" s="92"/>
      <c r="D163" s="3"/>
      <c r="E163" s="3"/>
      <c r="F163" s="3"/>
      <c r="G163" s="3"/>
      <c r="H163" s="3"/>
      <c r="I163" s="3"/>
      <c r="J163" s="80"/>
      <c r="K163" s="3"/>
      <c r="L163" s="5"/>
      <c r="M163" s="21"/>
      <c r="N163" s="15"/>
    </row>
    <row r="164" spans="2:14" ht="12.75">
      <c r="B164" s="3"/>
      <c r="C164" s="92"/>
      <c r="D164" s="3"/>
      <c r="E164" s="3"/>
      <c r="F164" s="3"/>
      <c r="G164" s="3"/>
      <c r="H164" s="3"/>
      <c r="I164" s="3"/>
      <c r="J164" s="80"/>
      <c r="K164" s="3"/>
      <c r="L164" s="5"/>
      <c r="M164" s="21"/>
      <c r="N164" s="15"/>
    </row>
    <row r="165" spans="2:14" ht="12.75">
      <c r="B165" s="3"/>
      <c r="C165" s="92"/>
      <c r="D165" s="3"/>
      <c r="E165" s="3"/>
      <c r="F165" s="3"/>
      <c r="G165" s="3"/>
      <c r="H165" s="3"/>
      <c r="I165" s="3"/>
      <c r="J165" s="80"/>
      <c r="K165" s="3"/>
      <c r="L165" s="5"/>
      <c r="M165" s="21"/>
      <c r="N165" s="15"/>
    </row>
    <row r="166" spans="2:14" ht="12.75">
      <c r="B166" s="3"/>
      <c r="C166" s="92"/>
      <c r="D166" s="3"/>
      <c r="E166" s="3"/>
      <c r="F166" s="3"/>
      <c r="G166" s="3"/>
      <c r="H166" s="3"/>
      <c r="I166" s="3"/>
      <c r="J166" s="80"/>
      <c r="K166" s="3"/>
      <c r="L166" s="5"/>
      <c r="M166" s="21"/>
      <c r="N166" s="15"/>
    </row>
    <row r="167" spans="2:14" ht="12.75">
      <c r="B167" s="3"/>
      <c r="C167" s="92"/>
      <c r="D167" s="3"/>
      <c r="E167" s="3"/>
      <c r="F167" s="3"/>
      <c r="G167" s="3"/>
      <c r="H167" s="3"/>
      <c r="I167" s="3"/>
      <c r="J167" s="80"/>
      <c r="K167" s="3"/>
      <c r="L167" s="5"/>
      <c r="M167" s="21"/>
      <c r="N167" s="15"/>
    </row>
    <row r="168" spans="2:14" ht="12.75">
      <c r="B168" s="3"/>
      <c r="C168" s="92"/>
      <c r="D168" s="3"/>
      <c r="E168" s="3"/>
      <c r="F168" s="3"/>
      <c r="G168" s="3"/>
      <c r="H168" s="3"/>
      <c r="I168" s="3"/>
      <c r="J168" s="80"/>
      <c r="K168" s="3"/>
      <c r="L168" s="5"/>
      <c r="M168" s="21"/>
      <c r="N168" s="15"/>
    </row>
    <row r="169" spans="2:14" ht="12.75">
      <c r="B169" s="3"/>
      <c r="C169" s="92"/>
      <c r="D169" s="3"/>
      <c r="E169" s="3"/>
      <c r="F169" s="3"/>
      <c r="G169" s="3"/>
      <c r="H169" s="3"/>
      <c r="I169" s="3"/>
      <c r="J169" s="80"/>
      <c r="K169" s="3"/>
      <c r="L169" s="5"/>
      <c r="M169" s="21"/>
      <c r="N169" s="15"/>
    </row>
    <row r="170" spans="2:14" ht="12.75">
      <c r="B170" s="3"/>
      <c r="C170" s="92"/>
      <c r="D170" s="3"/>
      <c r="E170" s="3"/>
      <c r="F170" s="3"/>
      <c r="G170" s="3"/>
      <c r="H170" s="3"/>
      <c r="I170" s="3"/>
      <c r="J170" s="80"/>
      <c r="K170" s="3"/>
      <c r="L170" s="5"/>
      <c r="M170" s="21"/>
      <c r="N170" s="15"/>
    </row>
    <row r="171" spans="2:14" ht="12.75">
      <c r="B171" s="3"/>
      <c r="C171" s="92"/>
      <c r="D171" s="3"/>
      <c r="E171" s="3"/>
      <c r="F171" s="3"/>
      <c r="G171" s="3"/>
      <c r="H171" s="3"/>
      <c r="I171" s="3"/>
      <c r="J171" s="80"/>
      <c r="K171" s="3"/>
      <c r="L171" s="5"/>
      <c r="M171" s="21"/>
      <c r="N171" s="15"/>
    </row>
    <row r="172" spans="2:14" ht="12.75">
      <c r="B172" s="3"/>
      <c r="C172" s="92"/>
      <c r="D172" s="3"/>
      <c r="E172" s="3"/>
      <c r="F172" s="3"/>
      <c r="G172" s="3"/>
      <c r="H172" s="3"/>
      <c r="I172" s="3"/>
      <c r="J172" s="80"/>
      <c r="K172" s="3"/>
      <c r="L172" s="5"/>
      <c r="M172" s="21"/>
      <c r="N172" s="15"/>
    </row>
    <row r="173" spans="2:14" ht="12.75">
      <c r="B173" s="3"/>
      <c r="C173" s="92"/>
      <c r="D173" s="3"/>
      <c r="E173" s="3"/>
      <c r="F173" s="3"/>
      <c r="G173" s="3"/>
      <c r="H173" s="3"/>
      <c r="I173" s="3"/>
      <c r="J173" s="80"/>
      <c r="K173" s="3"/>
      <c r="L173" s="5"/>
      <c r="M173" s="21"/>
      <c r="N173" s="15"/>
    </row>
    <row r="174" spans="2:14" ht="12.75">
      <c r="B174" s="3"/>
      <c r="C174" s="92"/>
      <c r="D174" s="3"/>
      <c r="E174" s="3"/>
      <c r="F174" s="3"/>
      <c r="G174" s="3"/>
      <c r="H174" s="3"/>
      <c r="I174" s="3"/>
      <c r="J174" s="80"/>
      <c r="K174" s="3"/>
      <c r="L174" s="5"/>
      <c r="M174" s="21"/>
      <c r="N174" s="15"/>
    </row>
    <row r="175" spans="2:14" ht="12.75">
      <c r="B175" s="3"/>
      <c r="C175" s="92"/>
      <c r="D175" s="3"/>
      <c r="E175" s="3"/>
      <c r="F175" s="3"/>
      <c r="G175" s="3"/>
      <c r="H175" s="3"/>
      <c r="I175" s="3"/>
      <c r="J175" s="80"/>
      <c r="K175" s="3"/>
      <c r="L175" s="5"/>
      <c r="M175" s="21"/>
      <c r="N175" s="15"/>
    </row>
    <row r="176" spans="2:14" ht="12.75">
      <c r="B176" s="3"/>
      <c r="C176" s="92"/>
      <c r="D176" s="3"/>
      <c r="E176" s="3"/>
      <c r="F176" s="3"/>
      <c r="G176" s="3"/>
      <c r="H176" s="3"/>
      <c r="I176" s="3"/>
      <c r="J176" s="80"/>
      <c r="K176" s="3"/>
      <c r="L176" s="5"/>
      <c r="M176" s="21"/>
      <c r="N176" s="15"/>
    </row>
    <row r="177" spans="2:14" ht="12.75">
      <c r="B177" s="3"/>
      <c r="C177" s="92"/>
      <c r="D177" s="3"/>
      <c r="E177" s="3"/>
      <c r="F177" s="3"/>
      <c r="G177" s="3"/>
      <c r="H177" s="3"/>
      <c r="I177" s="3"/>
      <c r="J177" s="80"/>
      <c r="K177" s="3"/>
      <c r="L177" s="5"/>
      <c r="M177" s="21"/>
      <c r="N177" s="15"/>
    </row>
    <row r="178" spans="2:14" ht="12.75">
      <c r="B178" s="3"/>
      <c r="C178" s="92"/>
      <c r="D178" s="3"/>
      <c r="E178" s="3"/>
      <c r="F178" s="3"/>
      <c r="G178" s="3"/>
      <c r="H178" s="3"/>
      <c r="I178" s="3"/>
      <c r="J178" s="80"/>
      <c r="K178" s="3"/>
      <c r="L178" s="5"/>
      <c r="M178" s="21"/>
      <c r="N178" s="15"/>
    </row>
    <row r="179" spans="2:14" ht="12.75">
      <c r="B179" s="3"/>
      <c r="C179" s="92"/>
      <c r="D179" s="3"/>
      <c r="E179" s="3"/>
      <c r="F179" s="3"/>
      <c r="G179" s="3"/>
      <c r="H179" s="3"/>
      <c r="I179" s="3"/>
      <c r="J179" s="80"/>
      <c r="K179" s="3"/>
      <c r="L179" s="5"/>
      <c r="M179" s="21"/>
      <c r="N179" s="15"/>
    </row>
    <row r="180" spans="2:14" ht="12.75">
      <c r="B180" s="3"/>
      <c r="C180" s="92"/>
      <c r="D180" s="3"/>
      <c r="E180" s="3"/>
      <c r="F180" s="3"/>
      <c r="G180" s="3"/>
      <c r="H180" s="3"/>
      <c r="I180" s="3"/>
      <c r="J180" s="80"/>
      <c r="K180" s="3"/>
      <c r="L180" s="5"/>
      <c r="M180" s="21"/>
      <c r="N180" s="15"/>
    </row>
    <row r="181" spans="2:14" ht="12.75">
      <c r="B181" s="3"/>
      <c r="C181" s="92"/>
      <c r="D181" s="3"/>
      <c r="E181" s="3"/>
      <c r="F181" s="3"/>
      <c r="G181" s="3"/>
      <c r="H181" s="3"/>
      <c r="I181" s="3"/>
      <c r="J181" s="80"/>
      <c r="K181" s="3"/>
      <c r="L181" s="5"/>
      <c r="M181" s="21"/>
      <c r="N181" s="15"/>
    </row>
    <row r="182" spans="2:14" ht="12.75">
      <c r="B182" s="3"/>
      <c r="C182" s="92"/>
      <c r="D182" s="3"/>
      <c r="E182" s="3"/>
      <c r="F182" s="3"/>
      <c r="G182" s="3"/>
      <c r="H182" s="3"/>
      <c r="I182" s="3"/>
      <c r="J182" s="80"/>
      <c r="K182" s="3"/>
      <c r="L182" s="5"/>
      <c r="M182" s="21"/>
      <c r="N182" s="15"/>
    </row>
    <row r="183" spans="2:14" ht="12.75">
      <c r="B183" s="3"/>
      <c r="C183" s="92"/>
      <c r="D183" s="3"/>
      <c r="E183" s="3"/>
      <c r="F183" s="3"/>
      <c r="G183" s="3"/>
      <c r="H183" s="3"/>
      <c r="I183" s="3"/>
      <c r="J183" s="80"/>
      <c r="K183" s="3"/>
      <c r="L183" s="5"/>
      <c r="M183" s="21"/>
      <c r="N183" s="15"/>
    </row>
    <row r="184" spans="2:14" ht="12.75">
      <c r="B184" s="3"/>
      <c r="C184" s="92"/>
      <c r="D184" s="3"/>
      <c r="E184" s="3"/>
      <c r="F184" s="3"/>
      <c r="G184" s="3"/>
      <c r="H184" s="3"/>
      <c r="I184" s="3"/>
      <c r="J184" s="80"/>
      <c r="K184" s="3"/>
      <c r="L184" s="5"/>
      <c r="M184" s="21"/>
      <c r="N184" s="15"/>
    </row>
    <row r="185" spans="2:14" ht="12.75">
      <c r="B185" s="3"/>
      <c r="C185" s="92"/>
      <c r="D185" s="3"/>
      <c r="E185" s="3"/>
      <c r="F185" s="3"/>
      <c r="G185" s="3"/>
      <c r="H185" s="3"/>
      <c r="I185" s="3"/>
      <c r="J185" s="80"/>
      <c r="K185" s="3"/>
      <c r="L185" s="5"/>
      <c r="M185" s="21"/>
      <c r="N185" s="15"/>
    </row>
    <row r="186" spans="2:14" ht="12.75">
      <c r="B186" s="3"/>
      <c r="C186" s="92"/>
      <c r="D186" s="3"/>
      <c r="E186" s="3"/>
      <c r="F186" s="3"/>
      <c r="G186" s="3"/>
      <c r="H186" s="3"/>
      <c r="I186" s="3"/>
      <c r="J186" s="80"/>
      <c r="K186" s="3"/>
      <c r="L186" s="5"/>
      <c r="M186" s="21"/>
      <c r="N186" s="15"/>
    </row>
    <row r="187" spans="2:14" ht="12.75">
      <c r="B187" s="3"/>
      <c r="C187" s="92"/>
      <c r="D187" s="3"/>
      <c r="E187" s="3"/>
      <c r="F187" s="3"/>
      <c r="G187" s="3"/>
      <c r="H187" s="3"/>
      <c r="I187" s="3"/>
      <c r="J187" s="80"/>
      <c r="K187" s="3"/>
      <c r="L187" s="5"/>
      <c r="M187" s="21"/>
      <c r="N187" s="15"/>
    </row>
    <row r="188" spans="2:14" ht="12.75">
      <c r="B188" s="3"/>
      <c r="C188" s="92"/>
      <c r="D188" s="3"/>
      <c r="E188" s="3"/>
      <c r="F188" s="3"/>
      <c r="G188" s="3"/>
      <c r="H188" s="3"/>
      <c r="I188" s="3"/>
      <c r="J188" s="80"/>
      <c r="K188" s="3"/>
      <c r="L188" s="5"/>
      <c r="M188" s="21"/>
      <c r="N188" s="15"/>
    </row>
    <row r="189" spans="2:14" ht="12.75">
      <c r="B189" s="3"/>
      <c r="C189" s="92"/>
      <c r="D189" s="3"/>
      <c r="E189" s="3"/>
      <c r="F189" s="3"/>
      <c r="G189" s="3"/>
      <c r="H189" s="3"/>
      <c r="I189" s="3"/>
      <c r="J189" s="80"/>
      <c r="K189" s="3"/>
      <c r="L189" s="5"/>
      <c r="M189" s="21"/>
      <c r="N189" s="15"/>
    </row>
    <row r="190" spans="2:14" ht="12.75">
      <c r="B190" s="3"/>
      <c r="C190" s="92"/>
      <c r="D190" s="3"/>
      <c r="E190" s="3"/>
      <c r="F190" s="3"/>
      <c r="G190" s="3"/>
      <c r="H190" s="3"/>
      <c r="I190" s="3"/>
      <c r="J190" s="80"/>
      <c r="K190" s="3"/>
      <c r="L190" s="5"/>
      <c r="M190" s="21"/>
      <c r="N190" s="15"/>
    </row>
    <row r="191" spans="2:14" ht="12.75">
      <c r="B191" s="3"/>
      <c r="C191" s="92"/>
      <c r="D191" s="3"/>
      <c r="E191" s="3"/>
      <c r="F191" s="3"/>
      <c r="G191" s="3"/>
      <c r="H191" s="3"/>
      <c r="I191" s="3"/>
      <c r="J191" s="80"/>
      <c r="K191" s="3"/>
      <c r="L191" s="5"/>
      <c r="M191" s="21"/>
      <c r="N191" s="15"/>
    </row>
    <row r="192" spans="2:14" ht="12.75">
      <c r="B192" s="3"/>
      <c r="C192" s="92"/>
      <c r="D192" s="3"/>
      <c r="E192" s="3"/>
      <c r="F192" s="3"/>
      <c r="G192" s="3"/>
      <c r="H192" s="3"/>
      <c r="I192" s="3"/>
      <c r="J192" s="80"/>
      <c r="K192" s="3"/>
      <c r="L192" s="5"/>
      <c r="M192" s="21"/>
      <c r="N192" s="15"/>
    </row>
    <row r="193" spans="2:14" ht="12.75">
      <c r="B193" s="3"/>
      <c r="C193" s="92"/>
      <c r="D193" s="3"/>
      <c r="E193" s="3"/>
      <c r="F193" s="3"/>
      <c r="G193" s="3"/>
      <c r="H193" s="3"/>
      <c r="I193" s="3"/>
      <c r="J193" s="80"/>
      <c r="K193" s="3"/>
      <c r="L193" s="5"/>
      <c r="M193" s="21"/>
      <c r="N193" s="15"/>
    </row>
    <row r="194" spans="2:14" ht="12.75">
      <c r="B194" s="3"/>
      <c r="C194" s="92"/>
      <c r="D194" s="3"/>
      <c r="E194" s="3"/>
      <c r="F194" s="3"/>
      <c r="G194" s="3"/>
      <c r="H194" s="3"/>
      <c r="I194" s="3"/>
      <c r="J194" s="80"/>
      <c r="K194" s="3"/>
      <c r="L194" s="5"/>
      <c r="M194" s="21"/>
      <c r="N194" s="15"/>
    </row>
    <row r="195" spans="2:14" ht="12.75">
      <c r="B195" s="3"/>
      <c r="C195" s="92"/>
      <c r="D195" s="3"/>
      <c r="E195" s="3"/>
      <c r="F195" s="3"/>
      <c r="G195" s="3"/>
      <c r="H195" s="3"/>
      <c r="I195" s="3"/>
      <c r="J195" s="80"/>
      <c r="K195" s="3"/>
      <c r="L195" s="5"/>
      <c r="M195" s="21"/>
      <c r="N195" s="15"/>
    </row>
    <row r="196" spans="2:14" ht="12.75">
      <c r="B196" s="3"/>
      <c r="C196" s="92"/>
      <c r="D196" s="3"/>
      <c r="E196" s="3"/>
      <c r="F196" s="3"/>
      <c r="G196" s="3"/>
      <c r="H196" s="3"/>
      <c r="I196" s="3"/>
      <c r="J196" s="80"/>
      <c r="K196" s="3"/>
      <c r="L196" s="5"/>
      <c r="M196" s="21"/>
      <c r="N196" s="15"/>
    </row>
    <row r="197" spans="2:14" ht="12.75">
      <c r="B197" s="3"/>
      <c r="C197" s="92"/>
      <c r="D197" s="3"/>
      <c r="E197" s="3"/>
      <c r="F197" s="3"/>
      <c r="G197" s="3"/>
      <c r="H197" s="3"/>
      <c r="I197" s="3"/>
      <c r="J197" s="80"/>
      <c r="K197" s="3"/>
      <c r="L197" s="5"/>
      <c r="M197" s="21"/>
      <c r="N197" s="15"/>
    </row>
    <row r="198" spans="2:14" ht="12.75">
      <c r="B198" s="3"/>
      <c r="C198" s="92"/>
      <c r="D198" s="3"/>
      <c r="E198" s="3"/>
      <c r="F198" s="3"/>
      <c r="G198" s="3"/>
      <c r="H198" s="3"/>
      <c r="I198" s="3"/>
      <c r="J198" s="80"/>
      <c r="K198" s="3"/>
      <c r="L198" s="5"/>
      <c r="M198" s="21"/>
      <c r="N198" s="15"/>
    </row>
    <row r="199" spans="2:14" ht="12.75">
      <c r="B199" s="3"/>
      <c r="C199" s="92"/>
      <c r="D199" s="3"/>
      <c r="E199" s="3"/>
      <c r="F199" s="3"/>
      <c r="G199" s="3"/>
      <c r="H199" s="3"/>
      <c r="I199" s="3"/>
      <c r="J199" s="80"/>
      <c r="K199" s="3"/>
      <c r="L199" s="5"/>
      <c r="M199" s="21"/>
      <c r="N199" s="15"/>
    </row>
    <row r="200" spans="2:14" ht="12.75">
      <c r="B200" s="3"/>
      <c r="C200" s="92"/>
      <c r="D200" s="3"/>
      <c r="E200" s="3"/>
      <c r="F200" s="3"/>
      <c r="G200" s="3"/>
      <c r="H200" s="3"/>
      <c r="I200" s="3"/>
      <c r="J200" s="80"/>
      <c r="K200" s="3"/>
      <c r="L200" s="5"/>
      <c r="M200" s="21"/>
      <c r="N200" s="15"/>
    </row>
    <row r="201" spans="2:14" ht="12.75">
      <c r="B201" s="3"/>
      <c r="C201" s="92"/>
      <c r="D201" s="3"/>
      <c r="E201" s="3"/>
      <c r="F201" s="3"/>
      <c r="G201" s="3"/>
      <c r="H201" s="3"/>
      <c r="I201" s="3"/>
      <c r="J201" s="80"/>
      <c r="K201" s="3"/>
      <c r="L201" s="5"/>
      <c r="M201" s="21"/>
      <c r="N201" s="15"/>
    </row>
    <row r="202" spans="2:14" ht="12.75">
      <c r="B202" s="3"/>
      <c r="C202" s="92"/>
      <c r="D202" s="3"/>
      <c r="E202" s="3"/>
      <c r="F202" s="3"/>
      <c r="G202" s="3"/>
      <c r="H202" s="3"/>
      <c r="I202" s="3"/>
      <c r="J202" s="80"/>
      <c r="K202" s="3"/>
      <c r="L202" s="5"/>
      <c r="M202" s="21"/>
      <c r="N202" s="15"/>
    </row>
    <row r="203" spans="2:14" ht="12.75">
      <c r="B203" s="3"/>
      <c r="C203" s="92"/>
      <c r="D203" s="3"/>
      <c r="E203" s="3"/>
      <c r="F203" s="3"/>
      <c r="G203" s="3"/>
      <c r="H203" s="3"/>
      <c r="I203" s="3"/>
      <c r="J203" s="80"/>
      <c r="K203" s="3"/>
      <c r="L203" s="5"/>
      <c r="M203" s="21"/>
      <c r="N203" s="15"/>
    </row>
    <row r="204" spans="2:14" ht="12.75">
      <c r="B204" s="3"/>
      <c r="C204" s="92"/>
      <c r="D204" s="3"/>
      <c r="E204" s="3"/>
      <c r="F204" s="3"/>
      <c r="G204" s="3"/>
      <c r="H204" s="3"/>
      <c r="I204" s="3"/>
      <c r="J204" s="80"/>
      <c r="K204" s="3"/>
      <c r="L204" s="5"/>
      <c r="M204" s="21"/>
      <c r="N204" s="15"/>
    </row>
    <row r="205" spans="2:14" ht="12.75">
      <c r="B205" s="3"/>
      <c r="C205" s="92"/>
      <c r="D205" s="3"/>
      <c r="E205" s="3"/>
      <c r="F205" s="3"/>
      <c r="G205" s="3"/>
      <c r="H205" s="3"/>
      <c r="I205" s="3"/>
      <c r="J205" s="80"/>
      <c r="K205" s="3"/>
      <c r="L205" s="5"/>
      <c r="M205" s="21"/>
      <c r="N205" s="15"/>
    </row>
    <row r="206" spans="2:14" ht="12.75">
      <c r="B206" s="3"/>
      <c r="C206" s="92"/>
      <c r="D206" s="3"/>
      <c r="E206" s="3"/>
      <c r="F206" s="3"/>
      <c r="G206" s="3"/>
      <c r="H206" s="3"/>
      <c r="I206" s="3"/>
      <c r="J206" s="80"/>
      <c r="K206" s="3"/>
      <c r="L206" s="5"/>
      <c r="M206" s="21"/>
      <c r="N206" s="15"/>
    </row>
    <row r="207" spans="2:14" ht="12.75">
      <c r="B207" s="3"/>
      <c r="C207" s="92"/>
      <c r="D207" s="3"/>
      <c r="E207" s="3"/>
      <c r="F207" s="3"/>
      <c r="G207" s="3"/>
      <c r="H207" s="3"/>
      <c r="I207" s="3"/>
      <c r="J207" s="80"/>
      <c r="K207" s="3"/>
      <c r="L207" s="5"/>
      <c r="M207" s="21"/>
      <c r="N207" s="15"/>
    </row>
    <row r="208" spans="2:14" ht="12.75">
      <c r="B208" s="3"/>
      <c r="C208" s="92"/>
      <c r="D208" s="3"/>
      <c r="E208" s="3"/>
      <c r="F208" s="3"/>
      <c r="G208" s="3"/>
      <c r="H208" s="3"/>
      <c r="I208" s="3"/>
      <c r="J208" s="80"/>
      <c r="K208" s="3"/>
      <c r="L208" s="5"/>
      <c r="M208" s="21"/>
      <c r="N208" s="15"/>
    </row>
    <row r="209" spans="2:14" ht="12.75">
      <c r="B209" s="3"/>
      <c r="C209" s="92"/>
      <c r="D209" s="3"/>
      <c r="E209" s="3"/>
      <c r="F209" s="3"/>
      <c r="G209" s="3"/>
      <c r="H209" s="3"/>
      <c r="I209" s="3"/>
      <c r="J209" s="80"/>
      <c r="K209" s="3"/>
      <c r="L209" s="5"/>
      <c r="M209" s="21"/>
      <c r="N209" s="15"/>
    </row>
    <row r="210" spans="2:14" ht="12.75">
      <c r="B210" s="3"/>
      <c r="C210" s="92"/>
      <c r="D210" s="3"/>
      <c r="E210" s="3"/>
      <c r="F210" s="3"/>
      <c r="G210" s="3"/>
      <c r="H210" s="3"/>
      <c r="I210" s="3"/>
      <c r="J210" s="80"/>
      <c r="K210" s="3"/>
      <c r="L210" s="5"/>
      <c r="M210" s="21"/>
      <c r="N210" s="15"/>
    </row>
    <row r="211" spans="2:14" ht="12.75">
      <c r="B211" s="3"/>
      <c r="C211" s="92"/>
      <c r="D211" s="3"/>
      <c r="E211" s="3"/>
      <c r="F211" s="3"/>
      <c r="G211" s="3"/>
      <c r="H211" s="3"/>
      <c r="I211" s="3"/>
      <c r="J211" s="80"/>
      <c r="K211" s="3"/>
      <c r="L211" s="5"/>
      <c r="M211" s="21"/>
      <c r="N211" s="15"/>
    </row>
    <row r="212" spans="2:14" ht="12.75">
      <c r="B212" s="3"/>
      <c r="C212" s="92"/>
      <c r="D212" s="3"/>
      <c r="E212" s="3"/>
      <c r="F212" s="3"/>
      <c r="G212" s="3"/>
      <c r="H212" s="3"/>
      <c r="I212" s="3"/>
      <c r="J212" s="80"/>
      <c r="K212" s="3"/>
      <c r="L212" s="5"/>
      <c r="M212" s="21"/>
      <c r="N212" s="15"/>
    </row>
    <row r="213" spans="2:14" ht="12.75">
      <c r="B213" s="3"/>
      <c r="C213" s="92"/>
      <c r="D213" s="3"/>
      <c r="E213" s="3"/>
      <c r="F213" s="3"/>
      <c r="G213" s="3"/>
      <c r="H213" s="3"/>
      <c r="I213" s="3"/>
      <c r="J213" s="80"/>
      <c r="K213" s="3"/>
      <c r="L213" s="5"/>
      <c r="M213" s="21"/>
      <c r="N213" s="15"/>
    </row>
    <row r="214" spans="2:14" ht="12.75">
      <c r="B214" s="3"/>
      <c r="C214" s="92"/>
      <c r="D214" s="3"/>
      <c r="E214" s="3"/>
      <c r="F214" s="3"/>
      <c r="G214" s="3"/>
      <c r="H214" s="3"/>
      <c r="I214" s="3"/>
      <c r="J214" s="80"/>
      <c r="K214" s="3"/>
      <c r="L214" s="5"/>
      <c r="M214" s="21"/>
      <c r="N214" s="15"/>
    </row>
    <row r="215" spans="2:14" ht="12.75">
      <c r="B215" s="3"/>
      <c r="C215" s="92"/>
      <c r="D215" s="3"/>
      <c r="E215" s="3"/>
      <c r="F215" s="3"/>
      <c r="G215" s="3"/>
      <c r="H215" s="3"/>
      <c r="I215" s="3"/>
      <c r="J215" s="80"/>
      <c r="K215" s="3"/>
      <c r="L215" s="5"/>
      <c r="M215" s="21"/>
      <c r="N215" s="15"/>
    </row>
    <row r="216" spans="2:14" ht="12.75">
      <c r="B216" s="3"/>
      <c r="C216" s="92"/>
      <c r="D216" s="3"/>
      <c r="E216" s="3"/>
      <c r="F216" s="3"/>
      <c r="G216" s="3"/>
      <c r="H216" s="3"/>
      <c r="I216" s="3"/>
      <c r="J216" s="80"/>
      <c r="K216" s="3"/>
      <c r="L216" s="5"/>
      <c r="M216" s="21"/>
      <c r="N216" s="15"/>
    </row>
    <row r="217" spans="2:14" ht="12.75">
      <c r="B217" s="3"/>
      <c r="C217" s="92"/>
      <c r="D217" s="3"/>
      <c r="E217" s="3"/>
      <c r="F217" s="3"/>
      <c r="G217" s="3"/>
      <c r="H217" s="3"/>
      <c r="I217" s="3"/>
      <c r="J217" s="80"/>
      <c r="K217" s="3"/>
      <c r="L217" s="5"/>
      <c r="M217" s="21"/>
      <c r="N217" s="15"/>
    </row>
    <row r="218" spans="2:14" ht="12.75">
      <c r="B218" s="3"/>
      <c r="C218" s="92"/>
      <c r="D218" s="3"/>
      <c r="E218" s="3"/>
      <c r="F218" s="3"/>
      <c r="G218" s="3"/>
      <c r="H218" s="3"/>
      <c r="I218" s="3"/>
      <c r="J218" s="80"/>
      <c r="K218" s="3"/>
      <c r="L218" s="5"/>
      <c r="M218" s="21"/>
      <c r="N218" s="15"/>
    </row>
    <row r="219" spans="2:14" ht="12.75">
      <c r="B219" s="3"/>
      <c r="C219" s="92"/>
      <c r="D219" s="3"/>
      <c r="E219" s="3"/>
      <c r="F219" s="3"/>
      <c r="G219" s="3"/>
      <c r="H219" s="3"/>
      <c r="I219" s="3"/>
      <c r="J219" s="80"/>
      <c r="K219" s="3"/>
      <c r="L219" s="5"/>
      <c r="M219" s="21"/>
      <c r="N219" s="15"/>
    </row>
    <row r="220" spans="2:14" ht="12.75">
      <c r="B220" s="3"/>
      <c r="C220" s="92"/>
      <c r="D220" s="3"/>
      <c r="E220" s="3"/>
      <c r="F220" s="3"/>
      <c r="G220" s="3"/>
      <c r="H220" s="3"/>
      <c r="I220" s="3"/>
      <c r="J220" s="80"/>
      <c r="K220" s="3"/>
      <c r="L220" s="5"/>
      <c r="M220" s="21"/>
      <c r="N220" s="15"/>
    </row>
    <row r="221" spans="2:14" ht="12.75">
      <c r="B221" s="3"/>
      <c r="C221" s="92"/>
      <c r="D221" s="3"/>
      <c r="E221" s="3"/>
      <c r="F221" s="3"/>
      <c r="G221" s="3"/>
      <c r="H221" s="3"/>
      <c r="I221" s="3"/>
      <c r="J221" s="80"/>
      <c r="K221" s="3"/>
      <c r="L221" s="5"/>
      <c r="M221" s="21"/>
      <c r="N221" s="15"/>
    </row>
    <row r="222" spans="2:14" ht="12.75">
      <c r="B222" s="3"/>
      <c r="C222" s="92"/>
      <c r="D222" s="3"/>
      <c r="E222" s="3"/>
      <c r="F222" s="3"/>
      <c r="G222" s="3"/>
      <c r="H222" s="3"/>
      <c r="I222" s="3"/>
      <c r="J222" s="80"/>
      <c r="K222" s="3"/>
      <c r="L222" s="5"/>
      <c r="M222" s="21"/>
      <c r="N222" s="15"/>
    </row>
    <row r="223" spans="2:14" ht="12.75">
      <c r="B223" s="3"/>
      <c r="C223" s="92"/>
      <c r="D223" s="3"/>
      <c r="E223" s="3"/>
      <c r="F223" s="3"/>
      <c r="G223" s="3"/>
      <c r="H223" s="3"/>
      <c r="I223" s="3"/>
      <c r="J223" s="80"/>
      <c r="K223" s="3"/>
      <c r="L223" s="5"/>
      <c r="M223" s="21"/>
      <c r="N223" s="15"/>
    </row>
    <row r="224" spans="2:14" ht="12.75">
      <c r="B224" s="3"/>
      <c r="C224" s="92"/>
      <c r="D224" s="3"/>
      <c r="E224" s="3"/>
      <c r="F224" s="3"/>
      <c r="G224" s="3"/>
      <c r="H224" s="3"/>
      <c r="I224" s="3"/>
      <c r="J224" s="80"/>
      <c r="K224" s="3"/>
      <c r="L224" s="5"/>
      <c r="M224" s="21"/>
      <c r="N224" s="15"/>
    </row>
    <row r="225" spans="2:14" ht="12.75">
      <c r="B225" s="3"/>
      <c r="C225" s="92"/>
      <c r="D225" s="3"/>
      <c r="E225" s="3"/>
      <c r="F225" s="3"/>
      <c r="G225" s="3"/>
      <c r="H225" s="3"/>
      <c r="I225" s="3"/>
      <c r="J225" s="80"/>
      <c r="K225" s="3"/>
      <c r="L225" s="5"/>
      <c r="M225" s="21"/>
      <c r="N225" s="15"/>
    </row>
    <row r="226" spans="2:14" ht="12.75">
      <c r="B226" s="3"/>
      <c r="C226" s="92"/>
      <c r="D226" s="3"/>
      <c r="E226" s="3"/>
      <c r="F226" s="3"/>
      <c r="G226" s="3"/>
      <c r="H226" s="3"/>
      <c r="I226" s="3"/>
      <c r="J226" s="80"/>
      <c r="K226" s="3"/>
      <c r="L226" s="5"/>
      <c r="M226" s="21"/>
      <c r="N226" s="15"/>
    </row>
    <row r="227" spans="2:14" ht="12.75">
      <c r="B227" s="3"/>
      <c r="C227" s="92"/>
      <c r="D227" s="3"/>
      <c r="E227" s="3"/>
      <c r="F227" s="3"/>
      <c r="G227" s="3"/>
      <c r="H227" s="3"/>
      <c r="I227" s="3"/>
      <c r="J227" s="80"/>
      <c r="K227" s="3"/>
      <c r="L227" s="5"/>
      <c r="M227" s="21"/>
      <c r="N227" s="15"/>
    </row>
    <row r="228" spans="2:14" ht="12.75">
      <c r="B228" s="3"/>
      <c r="C228" s="92"/>
      <c r="D228" s="3"/>
      <c r="E228" s="3"/>
      <c r="F228" s="3"/>
      <c r="G228" s="3"/>
      <c r="H228" s="3"/>
      <c r="I228" s="3"/>
      <c r="J228" s="80"/>
      <c r="K228" s="3"/>
      <c r="L228" s="5"/>
      <c r="M228" s="21"/>
      <c r="N228" s="15"/>
    </row>
    <row r="229" spans="2:14" ht="12.75">
      <c r="B229" s="3"/>
      <c r="C229" s="92"/>
      <c r="D229" s="3"/>
      <c r="E229" s="3"/>
      <c r="F229" s="3"/>
      <c r="G229" s="3"/>
      <c r="H229" s="3"/>
      <c r="I229" s="3"/>
      <c r="J229" s="80"/>
      <c r="K229" s="3"/>
      <c r="L229" s="5"/>
      <c r="M229" s="21"/>
      <c r="N229" s="15"/>
    </row>
    <row r="230" spans="2:14" ht="12.75">
      <c r="B230" s="3"/>
      <c r="C230" s="92"/>
      <c r="D230" s="3"/>
      <c r="E230" s="3"/>
      <c r="F230" s="3"/>
      <c r="G230" s="3"/>
      <c r="H230" s="3"/>
      <c r="I230" s="3"/>
      <c r="J230" s="80"/>
      <c r="K230" s="3"/>
      <c r="L230" s="5"/>
      <c r="M230" s="21"/>
      <c r="N230" s="15"/>
    </row>
    <row r="231" spans="2:14" ht="12.75">
      <c r="B231" s="3"/>
      <c r="C231" s="92"/>
      <c r="D231" s="3"/>
      <c r="E231" s="3"/>
      <c r="F231" s="3"/>
      <c r="G231" s="3"/>
      <c r="H231" s="3"/>
      <c r="I231" s="3"/>
      <c r="J231" s="80"/>
      <c r="K231" s="3"/>
      <c r="L231" s="5"/>
      <c r="M231" s="21"/>
      <c r="N231" s="15"/>
    </row>
    <row r="232" spans="2:14" ht="12.75">
      <c r="B232" s="3"/>
      <c r="C232" s="92"/>
      <c r="D232" s="3"/>
      <c r="E232" s="3"/>
      <c r="F232" s="3"/>
      <c r="G232" s="3"/>
      <c r="H232" s="3"/>
      <c r="I232" s="3"/>
      <c r="J232" s="80"/>
      <c r="K232" s="3"/>
      <c r="L232" s="5"/>
      <c r="M232" s="21"/>
      <c r="N232" s="15"/>
    </row>
    <row r="233" spans="2:14" ht="12.75">
      <c r="B233" s="3"/>
      <c r="C233" s="92"/>
      <c r="D233" s="3"/>
      <c r="E233" s="3"/>
      <c r="F233" s="3"/>
      <c r="G233" s="3"/>
      <c r="H233" s="3"/>
      <c r="I233" s="3"/>
      <c r="J233" s="80"/>
      <c r="K233" s="3"/>
      <c r="L233" s="5"/>
      <c r="M233" s="21"/>
      <c r="N233" s="15"/>
    </row>
    <row r="234" spans="2:14" ht="12.75">
      <c r="B234" s="3"/>
      <c r="C234" s="92"/>
      <c r="D234" s="3"/>
      <c r="E234" s="3"/>
      <c r="F234" s="3"/>
      <c r="G234" s="3"/>
      <c r="H234" s="3"/>
      <c r="I234" s="3"/>
      <c r="J234" s="80"/>
      <c r="K234" s="3"/>
      <c r="L234" s="5"/>
      <c r="M234" s="21"/>
      <c r="N234" s="15"/>
    </row>
    <row r="235" spans="2:14" ht="12.75">
      <c r="B235" s="3"/>
      <c r="C235" s="92"/>
      <c r="D235" s="3"/>
      <c r="E235" s="3"/>
      <c r="F235" s="3"/>
      <c r="G235" s="3"/>
      <c r="H235" s="3"/>
      <c r="I235" s="3"/>
      <c r="J235" s="80"/>
      <c r="K235" s="3"/>
      <c r="L235" s="5"/>
      <c r="M235" s="21"/>
      <c r="N235" s="15"/>
    </row>
    <row r="236" spans="2:14" ht="12.75">
      <c r="B236" s="3"/>
      <c r="C236" s="92"/>
      <c r="D236" s="3"/>
      <c r="E236" s="3"/>
      <c r="F236" s="3"/>
      <c r="G236" s="3"/>
      <c r="H236" s="3"/>
      <c r="I236" s="3"/>
      <c r="J236" s="80"/>
      <c r="K236" s="3"/>
      <c r="L236" s="5"/>
      <c r="M236" s="21"/>
      <c r="N236" s="15"/>
    </row>
    <row r="237" spans="2:14" ht="12.75">
      <c r="B237" s="3"/>
      <c r="C237" s="92"/>
      <c r="D237" s="3"/>
      <c r="E237" s="3"/>
      <c r="F237" s="3"/>
      <c r="G237" s="3"/>
      <c r="H237" s="3"/>
      <c r="I237" s="3"/>
      <c r="J237" s="80"/>
      <c r="K237" s="3"/>
      <c r="L237" s="5"/>
      <c r="M237" s="21"/>
      <c r="N237" s="15"/>
    </row>
    <row r="238" spans="2:14" ht="12.75">
      <c r="B238" s="3"/>
      <c r="C238" s="92"/>
      <c r="D238" s="3"/>
      <c r="E238" s="3"/>
      <c r="F238" s="3"/>
      <c r="G238" s="3"/>
      <c r="H238" s="3"/>
      <c r="I238" s="3"/>
      <c r="J238" s="80"/>
      <c r="K238" s="3"/>
      <c r="L238" s="5"/>
      <c r="M238" s="21"/>
      <c r="N238" s="15"/>
    </row>
    <row r="239" spans="2:14" ht="12.75">
      <c r="B239" s="3"/>
      <c r="C239" s="92"/>
      <c r="D239" s="3"/>
      <c r="E239" s="3"/>
      <c r="F239" s="3"/>
      <c r="G239" s="3"/>
      <c r="H239" s="3"/>
      <c r="I239" s="3"/>
      <c r="J239" s="80"/>
      <c r="K239" s="3"/>
      <c r="L239" s="5"/>
      <c r="M239" s="21"/>
      <c r="N239" s="15"/>
    </row>
    <row r="240" spans="2:14" ht="12.75">
      <c r="B240" s="3"/>
      <c r="C240" s="92"/>
      <c r="D240" s="3"/>
      <c r="E240" s="3"/>
      <c r="F240" s="3"/>
      <c r="G240" s="3"/>
      <c r="H240" s="3"/>
      <c r="I240" s="3"/>
      <c r="J240" s="80"/>
      <c r="K240" s="3"/>
      <c r="L240" s="5"/>
      <c r="M240" s="21"/>
      <c r="N240" s="15"/>
    </row>
    <row r="241" spans="2:14" ht="12.75">
      <c r="B241" s="3"/>
      <c r="C241" s="92"/>
      <c r="D241" s="3"/>
      <c r="E241" s="3"/>
      <c r="F241" s="3"/>
      <c r="G241" s="3"/>
      <c r="H241" s="3"/>
      <c r="I241" s="3"/>
      <c r="J241" s="80"/>
      <c r="K241" s="3"/>
      <c r="L241" s="5"/>
      <c r="M241" s="21"/>
      <c r="N241" s="15"/>
    </row>
    <row r="242" spans="2:14" ht="12.75">
      <c r="B242" s="3"/>
      <c r="C242" s="92"/>
      <c r="D242" s="3"/>
      <c r="E242" s="3"/>
      <c r="F242" s="3"/>
      <c r="G242" s="3"/>
      <c r="H242" s="3"/>
      <c r="I242" s="3"/>
      <c r="J242" s="80"/>
      <c r="K242" s="3"/>
      <c r="L242" s="5"/>
      <c r="M242" s="21"/>
      <c r="N242" s="15"/>
    </row>
    <row r="243" spans="2:14" ht="12.75">
      <c r="B243" s="3"/>
      <c r="C243" s="92"/>
      <c r="D243" s="3"/>
      <c r="E243" s="3"/>
      <c r="F243" s="3"/>
      <c r="G243" s="3"/>
      <c r="H243" s="3"/>
      <c r="I243" s="3"/>
      <c r="J243" s="80"/>
      <c r="K243" s="3"/>
      <c r="L243" s="5"/>
      <c r="M243" s="21"/>
      <c r="N243" s="15"/>
    </row>
    <row r="244" spans="2:14" ht="12.75">
      <c r="B244" s="3"/>
      <c r="C244" s="92"/>
      <c r="D244" s="3"/>
      <c r="E244" s="3"/>
      <c r="F244" s="3"/>
      <c r="G244" s="3"/>
      <c r="H244" s="3"/>
      <c r="I244" s="3"/>
      <c r="J244" s="80"/>
      <c r="K244" s="3"/>
      <c r="L244" s="5"/>
      <c r="M244" s="21"/>
      <c r="N244" s="15"/>
    </row>
    <row r="245" spans="2:14" ht="12.75">
      <c r="B245" s="3"/>
      <c r="C245" s="92"/>
      <c r="D245" s="3"/>
      <c r="E245" s="3"/>
      <c r="F245" s="3"/>
      <c r="G245" s="3"/>
      <c r="H245" s="3"/>
      <c r="I245" s="3"/>
      <c r="J245" s="80"/>
      <c r="K245" s="3"/>
      <c r="L245" s="5"/>
      <c r="M245" s="21"/>
      <c r="N245" s="15"/>
    </row>
    <row r="246" spans="2:14" ht="12.75">
      <c r="B246" s="3"/>
      <c r="C246" s="92"/>
      <c r="D246" s="3"/>
      <c r="E246" s="3"/>
      <c r="F246" s="3"/>
      <c r="G246" s="3"/>
      <c r="H246" s="3"/>
      <c r="I246" s="3"/>
      <c r="J246" s="80"/>
      <c r="K246" s="3"/>
      <c r="L246" s="5"/>
      <c r="M246" s="21"/>
      <c r="N246" s="15"/>
    </row>
    <row r="247" spans="2:14" ht="12.75">
      <c r="B247" s="3"/>
      <c r="C247" s="92"/>
      <c r="D247" s="3"/>
      <c r="E247" s="3"/>
      <c r="F247" s="3"/>
      <c r="G247" s="3"/>
      <c r="H247" s="3"/>
      <c r="I247" s="3"/>
      <c r="J247" s="80"/>
      <c r="K247" s="3"/>
      <c r="L247" s="5"/>
      <c r="M247" s="21"/>
      <c r="N247" s="15"/>
    </row>
    <row r="248" spans="2:14" ht="12.75">
      <c r="B248" s="3"/>
      <c r="C248" s="92"/>
      <c r="D248" s="3"/>
      <c r="E248" s="3"/>
      <c r="F248" s="3"/>
      <c r="G248" s="3"/>
      <c r="H248" s="3"/>
      <c r="I248" s="3"/>
      <c r="J248" s="80"/>
      <c r="K248" s="3"/>
      <c r="L248" s="5"/>
      <c r="M248" s="21"/>
      <c r="N248" s="15"/>
    </row>
    <row r="249" spans="2:14" ht="12.75">
      <c r="B249" s="3"/>
      <c r="C249" s="92"/>
      <c r="D249" s="3"/>
      <c r="E249" s="3"/>
      <c r="F249" s="3"/>
      <c r="G249" s="3"/>
      <c r="H249" s="3"/>
      <c r="I249" s="3"/>
      <c r="J249" s="80"/>
      <c r="K249" s="3"/>
      <c r="L249" s="5"/>
      <c r="M249" s="21"/>
      <c r="N249" s="15"/>
    </row>
    <row r="250" spans="2:14" ht="12.75">
      <c r="B250" s="3"/>
      <c r="C250" s="92"/>
      <c r="D250" s="3"/>
      <c r="E250" s="3"/>
      <c r="F250" s="3"/>
      <c r="G250" s="3"/>
      <c r="H250" s="3"/>
      <c r="I250" s="3"/>
      <c r="J250" s="80"/>
      <c r="K250" s="3"/>
      <c r="L250" s="5"/>
      <c r="M250" s="21"/>
      <c r="N250" s="15"/>
    </row>
    <row r="251" spans="2:14" ht="12.75">
      <c r="B251" s="3"/>
      <c r="C251" s="92"/>
      <c r="D251" s="3"/>
      <c r="E251" s="3"/>
      <c r="F251" s="3"/>
      <c r="G251" s="3"/>
      <c r="H251" s="3"/>
      <c r="I251" s="3"/>
      <c r="J251" s="80"/>
      <c r="K251" s="3"/>
      <c r="L251" s="5"/>
      <c r="M251" s="21"/>
      <c r="N251" s="15"/>
    </row>
    <row r="252" spans="2:14" ht="12.75">
      <c r="B252" s="3"/>
      <c r="C252" s="92"/>
      <c r="D252" s="3"/>
      <c r="E252" s="3"/>
      <c r="F252" s="3"/>
      <c r="G252" s="3"/>
      <c r="H252" s="3"/>
      <c r="I252" s="3"/>
      <c r="J252" s="80"/>
      <c r="K252" s="3"/>
      <c r="L252" s="5"/>
      <c r="M252" s="21"/>
      <c r="N252" s="15"/>
    </row>
    <row r="253" spans="2:14" ht="12.75">
      <c r="B253" s="3"/>
      <c r="C253" s="92"/>
      <c r="D253" s="3"/>
      <c r="E253" s="3"/>
      <c r="F253" s="3"/>
      <c r="G253" s="3"/>
      <c r="H253" s="3"/>
      <c r="I253" s="3"/>
      <c r="J253" s="80"/>
      <c r="K253" s="3"/>
      <c r="L253" s="5"/>
      <c r="M253" s="21"/>
      <c r="N253" s="15"/>
    </row>
    <row r="254" spans="2:14" ht="12.75">
      <c r="B254" s="3"/>
      <c r="C254" s="92"/>
      <c r="D254" s="3"/>
      <c r="E254" s="3"/>
      <c r="F254" s="3"/>
      <c r="G254" s="3"/>
      <c r="H254" s="3"/>
      <c r="I254" s="3"/>
      <c r="J254" s="80"/>
      <c r="K254" s="3"/>
      <c r="L254" s="5"/>
      <c r="M254" s="21"/>
      <c r="N254" s="15"/>
    </row>
    <row r="255" spans="2:14" ht="12.75">
      <c r="B255" s="3"/>
      <c r="C255" s="92"/>
      <c r="D255" s="3"/>
      <c r="E255" s="3"/>
      <c r="F255" s="3"/>
      <c r="G255" s="3"/>
      <c r="H255" s="3"/>
      <c r="I255" s="3"/>
      <c r="J255" s="80"/>
      <c r="K255" s="3"/>
      <c r="L255" s="5"/>
      <c r="M255" s="21"/>
      <c r="N255" s="15"/>
    </row>
    <row r="256" spans="2:14" ht="12.75">
      <c r="B256" s="3"/>
      <c r="C256" s="92"/>
      <c r="D256" s="3"/>
      <c r="E256" s="3"/>
      <c r="F256" s="3"/>
      <c r="G256" s="3"/>
      <c r="H256" s="3"/>
      <c r="I256" s="3"/>
      <c r="J256" s="80"/>
      <c r="K256" s="3"/>
      <c r="L256" s="5"/>
      <c r="M256" s="21"/>
      <c r="N256" s="15"/>
    </row>
    <row r="257" spans="2:14" ht="12.75">
      <c r="B257" s="3"/>
      <c r="C257" s="92"/>
      <c r="D257" s="3"/>
      <c r="E257" s="3"/>
      <c r="F257" s="3"/>
      <c r="G257" s="3"/>
      <c r="H257" s="3"/>
      <c r="I257" s="3"/>
      <c r="J257" s="80"/>
      <c r="K257" s="3"/>
      <c r="L257" s="5"/>
      <c r="M257" s="21"/>
      <c r="N257" s="15"/>
    </row>
    <row r="258" spans="2:14" ht="12.75">
      <c r="B258" s="3"/>
      <c r="C258" s="92"/>
      <c r="D258" s="3"/>
      <c r="E258" s="3"/>
      <c r="F258" s="3"/>
      <c r="G258" s="3"/>
      <c r="H258" s="3"/>
      <c r="I258" s="3"/>
      <c r="J258" s="80"/>
      <c r="K258" s="3"/>
      <c r="L258" s="5"/>
      <c r="M258" s="21"/>
      <c r="N258" s="15"/>
    </row>
    <row r="259" spans="2:14" ht="12.75">
      <c r="B259" s="3"/>
      <c r="C259" s="92"/>
      <c r="D259" s="3"/>
      <c r="E259" s="3"/>
      <c r="F259" s="3"/>
      <c r="G259" s="3"/>
      <c r="H259" s="3"/>
      <c r="I259" s="3"/>
      <c r="J259" s="80"/>
      <c r="K259" s="3"/>
      <c r="L259" s="5"/>
      <c r="M259" s="21"/>
      <c r="N259" s="15"/>
    </row>
    <row r="260" spans="2:14" ht="12.75">
      <c r="B260" s="3"/>
      <c r="C260" s="92"/>
      <c r="D260" s="3"/>
      <c r="E260" s="3"/>
      <c r="F260" s="3"/>
      <c r="G260" s="3"/>
      <c r="H260" s="3"/>
      <c r="I260" s="3"/>
      <c r="J260" s="80"/>
      <c r="K260" s="3"/>
      <c r="L260" s="5"/>
      <c r="M260" s="21"/>
      <c r="N260" s="15"/>
    </row>
    <row r="261" spans="2:14" ht="12.75">
      <c r="B261" s="3"/>
      <c r="C261" s="92"/>
      <c r="D261" s="3"/>
      <c r="E261" s="3"/>
      <c r="F261" s="3"/>
      <c r="G261" s="3"/>
      <c r="H261" s="3"/>
      <c r="I261" s="3"/>
      <c r="J261" s="80"/>
      <c r="K261" s="3"/>
      <c r="L261" s="5"/>
      <c r="M261" s="21"/>
      <c r="N261" s="15"/>
    </row>
    <row r="262" spans="2:14" ht="12.75">
      <c r="B262" s="3"/>
      <c r="C262" s="92"/>
      <c r="D262" s="3"/>
      <c r="E262" s="3"/>
      <c r="F262" s="3"/>
      <c r="G262" s="3"/>
      <c r="H262" s="3"/>
      <c r="I262" s="3"/>
      <c r="J262" s="80"/>
      <c r="K262" s="3"/>
      <c r="L262" s="5"/>
      <c r="M262" s="21"/>
      <c r="N262" s="15"/>
    </row>
    <row r="263" spans="2:14" ht="12.75">
      <c r="B263" s="3"/>
      <c r="C263" s="92"/>
      <c r="D263" s="3"/>
      <c r="E263" s="3"/>
      <c r="F263" s="3"/>
      <c r="G263" s="3"/>
      <c r="H263" s="3"/>
      <c r="I263" s="3"/>
      <c r="J263" s="80"/>
      <c r="K263" s="3"/>
      <c r="L263" s="5"/>
      <c r="M263" s="21"/>
      <c r="N263" s="15"/>
    </row>
    <row r="264" spans="2:14" ht="12.75">
      <c r="B264" s="3"/>
      <c r="C264" s="92"/>
      <c r="D264" s="3"/>
      <c r="E264" s="3"/>
      <c r="F264" s="3"/>
      <c r="G264" s="3"/>
      <c r="H264" s="3"/>
      <c r="I264" s="3"/>
      <c r="J264" s="80"/>
      <c r="K264" s="3"/>
      <c r="L264" s="5"/>
      <c r="M264" s="21"/>
      <c r="N264" s="15"/>
    </row>
    <row r="265" spans="2:14" ht="12.75">
      <c r="B265" s="3"/>
      <c r="C265" s="92"/>
      <c r="D265" s="3"/>
      <c r="E265" s="3"/>
      <c r="F265" s="3"/>
      <c r="G265" s="3"/>
      <c r="H265" s="3"/>
      <c r="I265" s="3"/>
      <c r="J265" s="80"/>
      <c r="K265" s="3"/>
      <c r="L265" s="5"/>
      <c r="M265" s="21"/>
      <c r="N265" s="15"/>
    </row>
    <row r="266" spans="2:14" ht="12.75">
      <c r="B266" s="3"/>
      <c r="C266" s="92"/>
      <c r="D266" s="3"/>
      <c r="E266" s="3"/>
      <c r="F266" s="3"/>
      <c r="G266" s="3"/>
      <c r="H266" s="3"/>
      <c r="I266" s="3"/>
      <c r="J266" s="80"/>
      <c r="K266" s="3"/>
      <c r="L266" s="5"/>
      <c r="M266" s="21"/>
      <c r="N266" s="15"/>
    </row>
    <row r="267" spans="2:14" ht="12.75">
      <c r="B267" s="3"/>
      <c r="C267" s="92"/>
      <c r="D267" s="3"/>
      <c r="E267" s="3"/>
      <c r="F267" s="3"/>
      <c r="G267" s="3"/>
      <c r="H267" s="3"/>
      <c r="I267" s="3"/>
      <c r="J267" s="80"/>
      <c r="K267" s="3"/>
      <c r="L267" s="5"/>
      <c r="M267" s="21"/>
      <c r="N267" s="15"/>
    </row>
    <row r="268" spans="2:14" ht="12.75">
      <c r="B268" s="3"/>
      <c r="C268" s="92"/>
      <c r="D268" s="3"/>
      <c r="E268" s="3"/>
      <c r="F268" s="3"/>
      <c r="G268" s="3"/>
      <c r="H268" s="3"/>
      <c r="I268" s="3"/>
      <c r="J268" s="80"/>
      <c r="K268" s="3"/>
      <c r="L268" s="5"/>
      <c r="M268" s="21"/>
      <c r="N268" s="15"/>
    </row>
    <row r="269" spans="2:14" ht="12.75">
      <c r="B269" s="3"/>
      <c r="C269" s="92"/>
      <c r="D269" s="3"/>
      <c r="E269" s="3"/>
      <c r="F269" s="3"/>
      <c r="G269" s="3"/>
      <c r="H269" s="3"/>
      <c r="I269" s="3"/>
      <c r="J269" s="80"/>
      <c r="K269" s="3"/>
      <c r="L269" s="5"/>
      <c r="M269" s="21"/>
      <c r="N269" s="15"/>
    </row>
    <row r="270" spans="2:14" ht="12.75">
      <c r="B270" s="3"/>
      <c r="C270" s="92"/>
      <c r="D270" s="3"/>
      <c r="E270" s="3"/>
      <c r="F270" s="3"/>
      <c r="G270" s="3"/>
      <c r="H270" s="3"/>
      <c r="I270" s="3"/>
      <c r="J270" s="80"/>
      <c r="K270" s="3"/>
      <c r="L270" s="5"/>
      <c r="M270" s="21"/>
      <c r="N270" s="15"/>
    </row>
    <row r="271" spans="2:14" ht="12.75">
      <c r="B271" s="3"/>
      <c r="C271" s="92"/>
      <c r="D271" s="3"/>
      <c r="E271" s="3"/>
      <c r="F271" s="3"/>
      <c r="G271" s="3"/>
      <c r="H271" s="3"/>
      <c r="I271" s="3"/>
      <c r="J271" s="80"/>
      <c r="K271" s="3"/>
      <c r="L271" s="5"/>
      <c r="M271" s="21"/>
      <c r="N271" s="15"/>
    </row>
    <row r="272" spans="2:14" ht="12.75">
      <c r="B272" s="3"/>
      <c r="C272" s="92"/>
      <c r="D272" s="3"/>
      <c r="E272" s="3"/>
      <c r="F272" s="3"/>
      <c r="G272" s="3"/>
      <c r="H272" s="3"/>
      <c r="I272" s="3"/>
      <c r="J272" s="80"/>
      <c r="K272" s="3"/>
      <c r="L272" s="5"/>
      <c r="M272" s="21"/>
      <c r="N272" s="15"/>
    </row>
    <row r="273" spans="2:14" ht="12.75">
      <c r="B273" s="3"/>
      <c r="C273" s="92"/>
      <c r="D273" s="3"/>
      <c r="E273" s="3"/>
      <c r="F273" s="3"/>
      <c r="G273" s="3"/>
      <c r="H273" s="3"/>
      <c r="I273" s="3"/>
      <c r="J273" s="80"/>
      <c r="K273" s="3"/>
      <c r="L273" s="5"/>
      <c r="M273" s="21"/>
      <c r="N273" s="15"/>
    </row>
    <row r="274" spans="2:14" ht="12.75">
      <c r="B274" s="3"/>
      <c r="C274" s="92"/>
      <c r="D274" s="3"/>
      <c r="E274" s="3"/>
      <c r="F274" s="3"/>
      <c r="G274" s="3"/>
      <c r="H274" s="3"/>
      <c r="I274" s="3"/>
      <c r="J274" s="80"/>
      <c r="K274" s="3"/>
      <c r="L274" s="5"/>
      <c r="M274" s="21"/>
      <c r="N274" s="15"/>
    </row>
    <row r="275" spans="2:14" ht="12.75">
      <c r="B275" s="3"/>
      <c r="C275" s="92"/>
      <c r="D275" s="3"/>
      <c r="E275" s="3"/>
      <c r="F275" s="3"/>
      <c r="G275" s="3"/>
      <c r="H275" s="3"/>
      <c r="I275" s="3"/>
      <c r="J275" s="80"/>
      <c r="K275" s="3"/>
      <c r="L275" s="5"/>
      <c r="M275" s="21"/>
      <c r="N275" s="15"/>
    </row>
    <row r="276" spans="2:14" ht="12.75">
      <c r="B276" s="3"/>
      <c r="C276" s="92"/>
      <c r="D276" s="3"/>
      <c r="E276" s="3"/>
      <c r="F276" s="3"/>
      <c r="G276" s="3"/>
      <c r="H276" s="3"/>
      <c r="I276" s="3"/>
      <c r="J276" s="80"/>
      <c r="K276" s="3"/>
      <c r="L276" s="5"/>
      <c r="M276" s="21"/>
      <c r="N276" s="15"/>
    </row>
    <row r="277" spans="2:14" ht="12.75">
      <c r="B277" s="3"/>
      <c r="C277" s="92"/>
      <c r="D277" s="3"/>
      <c r="E277" s="3"/>
      <c r="F277" s="3"/>
      <c r="G277" s="3"/>
      <c r="H277" s="3"/>
      <c r="I277" s="3"/>
      <c r="J277" s="80"/>
      <c r="K277" s="3"/>
      <c r="L277" s="5"/>
      <c r="M277" s="21"/>
      <c r="N277" s="15"/>
    </row>
    <row r="278" spans="2:14" ht="12.75">
      <c r="B278" s="3"/>
      <c r="C278" s="92"/>
      <c r="D278" s="3"/>
      <c r="E278" s="3"/>
      <c r="F278" s="3"/>
      <c r="G278" s="3"/>
      <c r="H278" s="3"/>
      <c r="I278" s="3"/>
      <c r="J278" s="80"/>
      <c r="K278" s="3"/>
      <c r="L278" s="5"/>
      <c r="M278" s="21"/>
      <c r="N278" s="15"/>
    </row>
    <row r="279" spans="2:14" ht="12.75">
      <c r="B279" s="3"/>
      <c r="C279" s="92"/>
      <c r="D279" s="3"/>
      <c r="E279" s="3"/>
      <c r="F279" s="3"/>
      <c r="G279" s="3"/>
      <c r="H279" s="3"/>
      <c r="I279" s="3"/>
      <c r="J279" s="80"/>
      <c r="K279" s="3"/>
      <c r="L279" s="5"/>
      <c r="M279" s="21"/>
      <c r="N279" s="15"/>
    </row>
    <row r="280" spans="2:14" ht="12.75">
      <c r="B280" s="3"/>
      <c r="C280" s="92"/>
      <c r="D280" s="3"/>
      <c r="E280" s="3"/>
      <c r="F280" s="3"/>
      <c r="G280" s="3"/>
      <c r="H280" s="3"/>
      <c r="I280" s="3"/>
      <c r="J280" s="80"/>
      <c r="K280" s="3"/>
      <c r="L280" s="5"/>
      <c r="M280" s="21"/>
      <c r="N280" s="15"/>
    </row>
    <row r="281" spans="2:14" ht="12.75">
      <c r="B281" s="3"/>
      <c r="C281" s="92"/>
      <c r="D281" s="3"/>
      <c r="E281" s="3"/>
      <c r="F281" s="3"/>
      <c r="G281" s="3"/>
      <c r="H281" s="3"/>
      <c r="I281" s="3"/>
      <c r="J281" s="80"/>
      <c r="K281" s="3"/>
      <c r="L281" s="5"/>
      <c r="M281" s="21"/>
      <c r="N281" s="15"/>
    </row>
    <row r="282" spans="2:14" ht="12.75">
      <c r="B282" s="3"/>
      <c r="C282" s="92"/>
      <c r="D282" s="3"/>
      <c r="E282" s="3"/>
      <c r="F282" s="3"/>
      <c r="G282" s="3"/>
      <c r="H282" s="3"/>
      <c r="I282" s="3"/>
      <c r="J282" s="80"/>
      <c r="K282" s="3"/>
      <c r="L282" s="5"/>
      <c r="M282" s="21"/>
      <c r="N282" s="15"/>
    </row>
    <row r="283" spans="2:14" ht="12.75">
      <c r="B283" s="3"/>
      <c r="C283" s="92"/>
      <c r="D283" s="3"/>
      <c r="E283" s="3"/>
      <c r="F283" s="3"/>
      <c r="G283" s="3"/>
      <c r="H283" s="3"/>
      <c r="I283" s="3"/>
      <c r="J283" s="80"/>
      <c r="K283" s="3"/>
      <c r="L283" s="5"/>
      <c r="M283" s="21"/>
      <c r="N283" s="15"/>
    </row>
    <row r="284" spans="2:14" ht="12.75">
      <c r="B284" s="3"/>
      <c r="C284" s="92"/>
      <c r="D284" s="3"/>
      <c r="E284" s="3"/>
      <c r="F284" s="3"/>
      <c r="G284" s="3"/>
      <c r="H284" s="3"/>
      <c r="I284" s="3"/>
      <c r="J284" s="80"/>
      <c r="K284" s="3"/>
      <c r="L284" s="5"/>
      <c r="M284" s="21"/>
      <c r="N284" s="15"/>
    </row>
    <row r="285" spans="2:14" ht="12.75">
      <c r="B285" s="3"/>
      <c r="C285" s="92"/>
      <c r="D285" s="3"/>
      <c r="E285" s="3"/>
      <c r="F285" s="3"/>
      <c r="G285" s="3"/>
      <c r="H285" s="3"/>
      <c r="I285" s="3"/>
      <c r="J285" s="80"/>
      <c r="K285" s="3"/>
      <c r="L285" s="5"/>
      <c r="M285" s="21"/>
      <c r="N285" s="15"/>
    </row>
    <row r="286" spans="2:14" ht="12.75">
      <c r="B286" s="3"/>
      <c r="C286" s="92"/>
      <c r="D286" s="3"/>
      <c r="E286" s="3"/>
      <c r="F286" s="3"/>
      <c r="G286" s="3"/>
      <c r="H286" s="3"/>
      <c r="I286" s="3"/>
      <c r="J286" s="80"/>
      <c r="K286" s="3"/>
      <c r="L286" s="5"/>
      <c r="M286" s="21"/>
      <c r="N286" s="15"/>
    </row>
    <row r="287" spans="2:14" ht="12.75">
      <c r="B287" s="3"/>
      <c r="C287" s="92"/>
      <c r="D287" s="3"/>
      <c r="E287" s="3"/>
      <c r="F287" s="3"/>
      <c r="G287" s="3"/>
      <c r="H287" s="3"/>
      <c r="I287" s="3"/>
      <c r="J287" s="80"/>
      <c r="K287" s="3"/>
      <c r="L287" s="5"/>
      <c r="M287" s="21"/>
      <c r="N287" s="15"/>
    </row>
    <row r="288" spans="2:14" ht="12.75">
      <c r="B288" s="3"/>
      <c r="C288" s="92"/>
      <c r="D288" s="3"/>
      <c r="E288" s="3"/>
      <c r="F288" s="3"/>
      <c r="G288" s="3"/>
      <c r="H288" s="3"/>
      <c r="I288" s="3"/>
      <c r="J288" s="80"/>
      <c r="K288" s="3"/>
      <c r="L288" s="5"/>
      <c r="M288" s="21"/>
      <c r="N288" s="15"/>
    </row>
    <row r="289" spans="2:14" ht="12.75">
      <c r="B289" s="3"/>
      <c r="C289" s="92"/>
      <c r="D289" s="3"/>
      <c r="E289" s="3"/>
      <c r="F289" s="3"/>
      <c r="G289" s="3"/>
      <c r="H289" s="3"/>
      <c r="I289" s="3"/>
      <c r="J289" s="80"/>
      <c r="K289" s="3"/>
      <c r="L289" s="5"/>
      <c r="M289" s="21"/>
      <c r="N289" s="15"/>
    </row>
    <row r="290" spans="2:14" ht="12.75">
      <c r="B290" s="3"/>
      <c r="C290" s="92"/>
      <c r="D290" s="3"/>
      <c r="E290" s="3"/>
      <c r="F290" s="3"/>
      <c r="G290" s="3"/>
      <c r="H290" s="3"/>
      <c r="I290" s="3"/>
      <c r="J290" s="80"/>
      <c r="K290" s="3"/>
      <c r="L290" s="5"/>
      <c r="M290" s="21"/>
      <c r="N290" s="15"/>
    </row>
    <row r="291" spans="2:14" ht="12.75">
      <c r="B291" s="3"/>
      <c r="C291" s="92"/>
      <c r="D291" s="3"/>
      <c r="E291" s="3"/>
      <c r="F291" s="3"/>
      <c r="G291" s="3"/>
      <c r="H291" s="3"/>
      <c r="I291" s="3"/>
      <c r="J291" s="80"/>
      <c r="K291" s="3"/>
      <c r="L291" s="5"/>
      <c r="M291" s="21"/>
      <c r="N291" s="15"/>
    </row>
    <row r="292" spans="2:14" ht="12.75">
      <c r="B292" s="3"/>
      <c r="C292" s="92"/>
      <c r="D292" s="3"/>
      <c r="E292" s="3"/>
      <c r="F292" s="3"/>
      <c r="G292" s="3"/>
      <c r="H292" s="3"/>
      <c r="I292" s="3"/>
      <c r="J292" s="80"/>
      <c r="K292" s="3"/>
      <c r="L292" s="5"/>
      <c r="M292" s="21"/>
      <c r="N292" s="15"/>
    </row>
    <row r="293" spans="2:14" ht="12.75">
      <c r="B293" s="3"/>
      <c r="C293" s="92"/>
      <c r="D293" s="3"/>
      <c r="E293" s="3"/>
      <c r="F293" s="3"/>
      <c r="G293" s="3"/>
      <c r="H293" s="3"/>
      <c r="I293" s="3"/>
      <c r="J293" s="80"/>
      <c r="K293" s="3"/>
      <c r="L293" s="5"/>
      <c r="M293" s="21"/>
      <c r="N293" s="15"/>
    </row>
    <row r="294" spans="2:14" ht="12.75">
      <c r="B294" s="3"/>
      <c r="C294" s="92"/>
      <c r="D294" s="3"/>
      <c r="E294" s="3"/>
      <c r="F294" s="3"/>
      <c r="G294" s="3"/>
      <c r="H294" s="3"/>
      <c r="I294" s="3"/>
      <c r="J294" s="80"/>
      <c r="K294" s="3"/>
      <c r="L294" s="5"/>
      <c r="M294" s="21"/>
      <c r="N294" s="15"/>
    </row>
    <row r="295" spans="2:14" ht="12.75">
      <c r="B295" s="3"/>
      <c r="C295" s="92"/>
      <c r="D295" s="3"/>
      <c r="E295" s="3"/>
      <c r="F295" s="3"/>
      <c r="G295" s="3"/>
      <c r="H295" s="3"/>
      <c r="I295" s="3"/>
      <c r="J295" s="80"/>
      <c r="K295" s="3"/>
      <c r="L295" s="5"/>
      <c r="M295" s="21"/>
      <c r="N295" s="15"/>
    </row>
    <row r="296" spans="2:14" ht="12.75">
      <c r="B296" s="3"/>
      <c r="C296" s="92"/>
      <c r="D296" s="3"/>
      <c r="E296" s="3"/>
      <c r="F296" s="3"/>
      <c r="G296" s="3"/>
      <c r="H296" s="3"/>
      <c r="I296" s="3"/>
      <c r="J296" s="80"/>
      <c r="K296" s="3"/>
      <c r="L296" s="5"/>
      <c r="M296" s="21"/>
      <c r="N296" s="15"/>
    </row>
    <row r="297" spans="2:14" ht="12.75">
      <c r="B297" s="3"/>
      <c r="C297" s="92"/>
      <c r="D297" s="3"/>
      <c r="E297" s="3"/>
      <c r="F297" s="3"/>
      <c r="G297" s="3"/>
      <c r="H297" s="3"/>
      <c r="I297" s="3"/>
      <c r="J297" s="80"/>
      <c r="K297" s="3"/>
      <c r="L297" s="5"/>
      <c r="M297" s="21"/>
      <c r="N297" s="15"/>
    </row>
    <row r="298" spans="2:14" ht="12.75">
      <c r="B298" s="3"/>
      <c r="C298" s="92"/>
      <c r="D298" s="3"/>
      <c r="E298" s="3"/>
      <c r="F298" s="3"/>
      <c r="G298" s="3"/>
      <c r="H298" s="3"/>
      <c r="I298" s="3"/>
      <c r="J298" s="80"/>
      <c r="K298" s="3"/>
      <c r="L298" s="5"/>
      <c r="M298" s="21"/>
      <c r="N298" s="15"/>
    </row>
    <row r="299" spans="2:14" ht="12.75">
      <c r="B299" s="3"/>
      <c r="C299" s="92"/>
      <c r="D299" s="3"/>
      <c r="E299" s="3"/>
      <c r="F299" s="3"/>
      <c r="G299" s="3"/>
      <c r="H299" s="3"/>
      <c r="I299" s="3"/>
      <c r="J299" s="80"/>
      <c r="K299" s="3"/>
      <c r="L299" s="5"/>
      <c r="M299" s="21"/>
      <c r="N299" s="15"/>
    </row>
    <row r="300" spans="2:14" ht="12.75">
      <c r="B300" s="3"/>
      <c r="C300" s="92"/>
      <c r="D300" s="3"/>
      <c r="E300" s="3"/>
      <c r="F300" s="3"/>
      <c r="G300" s="3"/>
      <c r="H300" s="3"/>
      <c r="I300" s="3"/>
      <c r="J300" s="80"/>
      <c r="K300" s="3"/>
      <c r="L300" s="5"/>
      <c r="M300" s="21"/>
      <c r="N300" s="15"/>
    </row>
    <row r="301" spans="2:14" ht="12.75">
      <c r="B301" s="3"/>
      <c r="C301" s="92"/>
      <c r="D301" s="3"/>
      <c r="E301" s="3"/>
      <c r="F301" s="3"/>
      <c r="G301" s="3"/>
      <c r="H301" s="3"/>
      <c r="I301" s="3"/>
      <c r="J301" s="80"/>
      <c r="K301" s="3"/>
      <c r="L301" s="5"/>
      <c r="M301" s="21"/>
      <c r="N301" s="15"/>
    </row>
    <row r="302" spans="2:14" ht="12.75">
      <c r="B302" s="3"/>
      <c r="C302" s="92"/>
      <c r="D302" s="3"/>
      <c r="E302" s="3"/>
      <c r="F302" s="3"/>
      <c r="G302" s="3"/>
      <c r="H302" s="3"/>
      <c r="I302" s="3"/>
      <c r="J302" s="80"/>
      <c r="K302" s="3"/>
      <c r="L302" s="5"/>
      <c r="M302" s="21"/>
      <c r="N302" s="15"/>
    </row>
    <row r="303" spans="2:14" ht="12.75">
      <c r="B303" s="3"/>
      <c r="C303" s="92"/>
      <c r="D303" s="3"/>
      <c r="E303" s="3"/>
      <c r="F303" s="3"/>
      <c r="G303" s="3"/>
      <c r="H303" s="3"/>
      <c r="I303" s="3"/>
      <c r="J303" s="80"/>
      <c r="K303" s="3"/>
      <c r="L303" s="5"/>
      <c r="M303" s="21"/>
      <c r="N303" s="15"/>
    </row>
    <row r="304" spans="2:14" ht="12.75">
      <c r="B304" s="3"/>
      <c r="C304" s="92"/>
      <c r="D304" s="3"/>
      <c r="E304" s="3"/>
      <c r="F304" s="3"/>
      <c r="G304" s="3"/>
      <c r="H304" s="3"/>
      <c r="I304" s="3"/>
      <c r="J304" s="80"/>
      <c r="K304" s="3"/>
      <c r="L304" s="5"/>
      <c r="M304" s="21"/>
      <c r="N304" s="15"/>
    </row>
    <row r="305" spans="2:14" ht="12.75">
      <c r="B305" s="3"/>
      <c r="C305" s="92"/>
      <c r="D305" s="3"/>
      <c r="E305" s="3"/>
      <c r="F305" s="3"/>
      <c r="G305" s="3"/>
      <c r="H305" s="3"/>
      <c r="I305" s="3"/>
      <c r="J305" s="80"/>
      <c r="K305" s="3"/>
      <c r="L305" s="5"/>
      <c r="M305" s="21"/>
      <c r="N305" s="15"/>
    </row>
    <row r="306" spans="2:14" ht="12.75">
      <c r="B306" s="3"/>
      <c r="C306" s="92"/>
      <c r="D306" s="3"/>
      <c r="E306" s="3"/>
      <c r="F306" s="3"/>
      <c r="G306" s="3"/>
      <c r="H306" s="3"/>
      <c r="I306" s="3"/>
      <c r="J306" s="80"/>
      <c r="K306" s="3"/>
      <c r="L306" s="5"/>
      <c r="M306" s="21"/>
      <c r="N306" s="15"/>
    </row>
    <row r="307" spans="2:14" ht="12.75">
      <c r="B307" s="3"/>
      <c r="C307" s="92"/>
      <c r="D307" s="3"/>
      <c r="E307" s="3"/>
      <c r="F307" s="3"/>
      <c r="G307" s="3"/>
      <c r="H307" s="3"/>
      <c r="I307" s="3"/>
      <c r="J307" s="80"/>
      <c r="K307" s="3"/>
      <c r="L307" s="5"/>
      <c r="M307" s="21"/>
      <c r="N307" s="15"/>
    </row>
    <row r="308" spans="2:14" ht="12.75">
      <c r="B308" s="3"/>
      <c r="C308" s="92"/>
      <c r="D308" s="3"/>
      <c r="E308" s="3"/>
      <c r="F308" s="3"/>
      <c r="G308" s="3"/>
      <c r="H308" s="3"/>
      <c r="I308" s="3"/>
      <c r="J308" s="80"/>
      <c r="K308" s="3"/>
      <c r="L308" s="5"/>
      <c r="M308" s="21"/>
      <c r="N308" s="15"/>
    </row>
    <row r="309" spans="2:14" ht="12.75">
      <c r="B309" s="3"/>
      <c r="C309" s="92"/>
      <c r="D309" s="3"/>
      <c r="E309" s="3"/>
      <c r="F309" s="3"/>
      <c r="G309" s="3"/>
      <c r="H309" s="3"/>
      <c r="I309" s="3"/>
      <c r="J309" s="80"/>
      <c r="K309" s="3"/>
      <c r="L309" s="5"/>
      <c r="M309" s="21"/>
      <c r="N309" s="15"/>
    </row>
    <row r="310" spans="2:14" ht="12.75">
      <c r="B310" s="3"/>
      <c r="C310" s="92"/>
      <c r="D310" s="3"/>
      <c r="E310" s="3"/>
      <c r="F310" s="3"/>
      <c r="G310" s="3"/>
      <c r="H310" s="3"/>
      <c r="I310" s="3"/>
      <c r="J310" s="80"/>
      <c r="K310" s="3"/>
      <c r="L310" s="5"/>
      <c r="M310" s="21"/>
      <c r="N310" s="15"/>
    </row>
    <row r="311" spans="2:14" ht="12.75">
      <c r="B311" s="3"/>
      <c r="C311" s="92"/>
      <c r="D311" s="3"/>
      <c r="E311" s="3"/>
      <c r="F311" s="3"/>
      <c r="G311" s="3"/>
      <c r="H311" s="3"/>
      <c r="I311" s="3"/>
      <c r="J311" s="80"/>
      <c r="K311" s="3"/>
      <c r="L311" s="5"/>
      <c r="M311" s="21"/>
      <c r="N311" s="15"/>
    </row>
    <row r="312" spans="2:14" ht="12.75">
      <c r="B312" s="3"/>
      <c r="C312" s="92"/>
      <c r="D312" s="3"/>
      <c r="E312" s="3"/>
      <c r="F312" s="3"/>
      <c r="G312" s="3"/>
      <c r="H312" s="3"/>
      <c r="I312" s="3"/>
      <c r="J312" s="80"/>
      <c r="K312" s="3"/>
      <c r="L312" s="5"/>
      <c r="M312" s="21"/>
      <c r="N312" s="15"/>
    </row>
    <row r="313" spans="2:14" ht="12.75">
      <c r="B313" s="3"/>
      <c r="C313" s="92"/>
      <c r="D313" s="3"/>
      <c r="E313" s="3"/>
      <c r="F313" s="3"/>
      <c r="G313" s="3"/>
      <c r="H313" s="3"/>
      <c r="I313" s="3"/>
      <c r="J313" s="80"/>
      <c r="K313" s="3"/>
      <c r="L313" s="5"/>
      <c r="M313" s="21"/>
      <c r="N313" s="15"/>
    </row>
    <row r="314" spans="2:14" ht="12.75">
      <c r="B314" s="3"/>
      <c r="C314" s="92"/>
      <c r="D314" s="3"/>
      <c r="E314" s="3"/>
      <c r="F314" s="3"/>
      <c r="G314" s="3"/>
      <c r="H314" s="3"/>
      <c r="I314" s="3"/>
      <c r="J314" s="80"/>
      <c r="K314" s="3"/>
      <c r="L314" s="5"/>
      <c r="M314" s="21"/>
      <c r="N314" s="15"/>
    </row>
    <row r="315" spans="2:14" ht="12.75">
      <c r="B315" s="3"/>
      <c r="C315" s="92"/>
      <c r="D315" s="3"/>
      <c r="E315" s="3"/>
      <c r="F315" s="3"/>
      <c r="G315" s="3"/>
      <c r="H315" s="3"/>
      <c r="I315" s="3"/>
      <c r="J315" s="80"/>
      <c r="K315" s="3"/>
      <c r="L315" s="5"/>
      <c r="M315" s="21"/>
      <c r="N315" s="15"/>
    </row>
    <row r="316" spans="2:14" ht="12.75">
      <c r="B316" s="3"/>
      <c r="C316" s="92"/>
      <c r="D316" s="3"/>
      <c r="E316" s="3"/>
      <c r="F316" s="3"/>
      <c r="G316" s="3"/>
      <c r="H316" s="3"/>
      <c r="I316" s="3"/>
      <c r="J316" s="80"/>
      <c r="K316" s="3"/>
      <c r="L316" s="5"/>
      <c r="M316" s="21"/>
      <c r="N316" s="15"/>
    </row>
    <row r="317" spans="2:14" ht="12.75">
      <c r="B317" s="3"/>
      <c r="C317" s="92"/>
      <c r="D317" s="3"/>
      <c r="E317" s="3"/>
      <c r="F317" s="3"/>
      <c r="G317" s="3"/>
      <c r="H317" s="3"/>
      <c r="I317" s="3"/>
      <c r="J317" s="80"/>
      <c r="K317" s="3"/>
      <c r="L317" s="5"/>
      <c r="M317" s="21"/>
      <c r="N317" s="15"/>
    </row>
    <row r="318" spans="2:14" ht="12.75">
      <c r="B318" s="3"/>
      <c r="C318" s="92"/>
      <c r="D318" s="3"/>
      <c r="E318" s="3"/>
      <c r="F318" s="3"/>
      <c r="G318" s="3"/>
      <c r="H318" s="3"/>
      <c r="I318" s="3"/>
      <c r="J318" s="80"/>
      <c r="K318" s="3"/>
      <c r="L318" s="5"/>
      <c r="M318" s="21"/>
      <c r="N318" s="15"/>
    </row>
    <row r="319" spans="2:14" ht="12.75">
      <c r="B319" s="3"/>
      <c r="C319" s="92"/>
      <c r="D319" s="3"/>
      <c r="E319" s="3"/>
      <c r="F319" s="3"/>
      <c r="G319" s="3"/>
      <c r="H319" s="3"/>
      <c r="I319" s="3"/>
      <c r="J319" s="80"/>
      <c r="K319" s="3"/>
      <c r="L319" s="5"/>
      <c r="M319" s="21"/>
      <c r="N319" s="15"/>
    </row>
    <row r="320" spans="2:14" ht="12.75">
      <c r="B320" s="3"/>
      <c r="C320" s="92"/>
      <c r="D320" s="3"/>
      <c r="E320" s="3"/>
      <c r="F320" s="3"/>
      <c r="G320" s="3"/>
      <c r="H320" s="3"/>
      <c r="I320" s="3"/>
      <c r="J320" s="80"/>
      <c r="K320" s="3"/>
      <c r="L320" s="5"/>
      <c r="M320" s="21"/>
      <c r="N320" s="15"/>
    </row>
    <row r="321" spans="2:14" ht="12.75">
      <c r="B321" s="3"/>
      <c r="C321" s="92"/>
      <c r="D321" s="3"/>
      <c r="E321" s="3"/>
      <c r="F321" s="3"/>
      <c r="G321" s="3"/>
      <c r="H321" s="3"/>
      <c r="I321" s="3"/>
      <c r="J321" s="80"/>
      <c r="K321" s="3"/>
      <c r="L321" s="5"/>
      <c r="M321" s="21"/>
      <c r="N321" s="15"/>
    </row>
    <row r="322" spans="2:14" ht="12.75">
      <c r="B322" s="3"/>
      <c r="C322" s="92"/>
      <c r="D322" s="3"/>
      <c r="E322" s="3"/>
      <c r="F322" s="3"/>
      <c r="G322" s="3"/>
      <c r="H322" s="3"/>
      <c r="I322" s="3"/>
      <c r="J322" s="80"/>
      <c r="K322" s="3"/>
      <c r="L322" s="5"/>
      <c r="M322" s="21"/>
      <c r="N322" s="15"/>
    </row>
    <row r="323" spans="2:14" ht="12.75">
      <c r="B323" s="3"/>
      <c r="C323" s="92"/>
      <c r="D323" s="3"/>
      <c r="E323" s="3"/>
      <c r="F323" s="3"/>
      <c r="G323" s="3"/>
      <c r="H323" s="3"/>
      <c r="I323" s="3"/>
      <c r="J323" s="80"/>
      <c r="K323" s="3"/>
      <c r="L323" s="5"/>
      <c r="M323" s="21"/>
      <c r="N323" s="15"/>
    </row>
    <row r="324" spans="2:14" ht="12.75">
      <c r="B324" s="3"/>
      <c r="C324" s="92"/>
      <c r="D324" s="3"/>
      <c r="E324" s="3"/>
      <c r="F324" s="3"/>
      <c r="G324" s="3"/>
      <c r="H324" s="3"/>
      <c r="I324" s="3"/>
      <c r="J324" s="80"/>
      <c r="K324" s="3"/>
      <c r="L324" s="5"/>
      <c r="M324" s="21"/>
      <c r="N324" s="15"/>
    </row>
    <row r="325" spans="2:14" ht="12.75">
      <c r="B325" s="3"/>
      <c r="C325" s="92"/>
      <c r="D325" s="3"/>
      <c r="E325" s="3"/>
      <c r="F325" s="3"/>
      <c r="G325" s="3"/>
      <c r="H325" s="3"/>
      <c r="I325" s="3"/>
      <c r="J325" s="80"/>
      <c r="K325" s="3"/>
      <c r="L325" s="5"/>
      <c r="M325" s="21"/>
      <c r="N325" s="15"/>
    </row>
    <row r="326" spans="2:14" ht="12.75">
      <c r="B326" s="3"/>
      <c r="C326" s="92"/>
      <c r="D326" s="3"/>
      <c r="E326" s="3"/>
      <c r="F326" s="3"/>
      <c r="G326" s="3"/>
      <c r="H326" s="3"/>
      <c r="I326" s="3"/>
      <c r="J326" s="80"/>
      <c r="K326" s="3"/>
      <c r="L326" s="5"/>
      <c r="M326" s="21"/>
      <c r="N326" s="15"/>
    </row>
    <row r="327" spans="3:14" ht="12.75">
      <c r="C327" s="92"/>
      <c r="D327" s="3"/>
      <c r="E327" s="3"/>
      <c r="F327" s="3"/>
      <c r="G327" s="3"/>
      <c r="H327" s="3"/>
      <c r="I327" s="3"/>
      <c r="J327" s="80"/>
      <c r="K327" s="3"/>
      <c r="L327" s="5"/>
      <c r="M327" s="21"/>
      <c r="N327" s="15"/>
    </row>
    <row r="328" spans="3:14" ht="12.75">
      <c r="C328" s="92"/>
      <c r="D328" s="3"/>
      <c r="E328" s="3"/>
      <c r="F328" s="3"/>
      <c r="G328" s="3"/>
      <c r="H328" s="3"/>
      <c r="I328" s="3"/>
      <c r="J328" s="80"/>
      <c r="K328" s="3"/>
      <c r="L328" s="5"/>
      <c r="M328" s="21"/>
      <c r="N328" s="15"/>
    </row>
    <row r="329" spans="3:14" ht="12.75">
      <c r="C329" s="92"/>
      <c r="D329" s="3"/>
      <c r="E329" s="3"/>
      <c r="F329" s="3"/>
      <c r="G329" s="3"/>
      <c r="H329" s="3"/>
      <c r="I329" s="3"/>
      <c r="J329" s="80"/>
      <c r="K329" s="3"/>
      <c r="L329" s="5"/>
      <c r="M329" s="21"/>
      <c r="N329" s="15"/>
    </row>
    <row r="330" spans="3:14" ht="12.75">
      <c r="C330" s="92"/>
      <c r="D330" s="3"/>
      <c r="E330" s="3"/>
      <c r="F330" s="3"/>
      <c r="G330" s="3"/>
      <c r="H330" s="3"/>
      <c r="I330" s="3"/>
      <c r="J330" s="80"/>
      <c r="K330" s="3"/>
      <c r="L330" s="5"/>
      <c r="M330" s="21"/>
      <c r="N330" s="15"/>
    </row>
    <row r="331" spans="3:14" ht="12.75">
      <c r="C331" s="92"/>
      <c r="D331" s="3"/>
      <c r="E331" s="3"/>
      <c r="F331" s="3"/>
      <c r="G331" s="3"/>
      <c r="H331" s="3"/>
      <c r="I331" s="3"/>
      <c r="J331" s="80"/>
      <c r="K331" s="3"/>
      <c r="L331" s="5"/>
      <c r="M331" s="21"/>
      <c r="N331" s="15"/>
    </row>
    <row r="332" spans="3:14" ht="12.75">
      <c r="C332" s="92"/>
      <c r="D332" s="3"/>
      <c r="E332" s="3"/>
      <c r="F332" s="3"/>
      <c r="G332" s="3"/>
      <c r="H332" s="3"/>
      <c r="I332" s="3"/>
      <c r="J332" s="80"/>
      <c r="K332" s="3"/>
      <c r="L332" s="5"/>
      <c r="M332" s="21"/>
      <c r="N332" s="15"/>
    </row>
    <row r="333" spans="3:14" ht="12.75">
      <c r="C333" s="92"/>
      <c r="D333" s="3"/>
      <c r="E333" s="3"/>
      <c r="F333" s="3"/>
      <c r="G333" s="3"/>
      <c r="H333" s="3"/>
      <c r="I333" s="3"/>
      <c r="J333" s="80"/>
      <c r="K333" s="3"/>
      <c r="L333" s="5"/>
      <c r="M333" s="21"/>
      <c r="N333" s="15"/>
    </row>
    <row r="334" ht="12.75">
      <c r="M334" s="21"/>
    </row>
    <row r="335" ht="12.75">
      <c r="M335" s="21"/>
    </row>
    <row r="336" ht="12.75">
      <c r="M336" s="21"/>
    </row>
    <row r="337" ht="12.75">
      <c r="M337" s="21"/>
    </row>
    <row r="338" ht="12.75">
      <c r="M338" s="21"/>
    </row>
    <row r="339" ht="12.75">
      <c r="M339" s="21"/>
    </row>
    <row r="340" ht="12.75">
      <c r="M340" s="21"/>
    </row>
    <row r="341" ht="12.75">
      <c r="M341" s="21"/>
    </row>
    <row r="342" ht="12.75">
      <c r="M342" s="21"/>
    </row>
    <row r="343" ht="12.75">
      <c r="M343" s="21"/>
    </row>
    <row r="344" ht="12.75">
      <c r="M344" s="21"/>
    </row>
    <row r="345" ht="12.75">
      <c r="M345" s="21"/>
    </row>
    <row r="346" ht="12.75">
      <c r="M346" s="21"/>
    </row>
    <row r="347" ht="12.75">
      <c r="M347" s="21"/>
    </row>
    <row r="348" ht="12.75">
      <c r="M348" s="21"/>
    </row>
    <row r="349" ht="12.75">
      <c r="M349" s="21"/>
    </row>
  </sheetData>
  <sheetProtection sheet="1" objects="1" scenarios="1" selectLockedCells="1"/>
  <mergeCells count="3">
    <mergeCell ref="M16:N16"/>
    <mergeCell ref="B3:N3"/>
    <mergeCell ref="M14:M15"/>
  </mergeCells>
  <dataValidations count="1">
    <dataValidation type="list" allowBlank="1" showInputMessage="1" showErrorMessage="1" sqref="B17:B18">
      <formula1>Futtermittel</formula1>
    </dataValidation>
  </dataValidations>
  <hyperlinks>
    <hyperlink ref="B12" r:id="rId1" display="kajo.hollmichel@llh.hessen.de"/>
  </hyperlink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portrait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Futterberechnungsprogramm für Schweine nach den Versorgungsempfehlungen der GfE 2006 und der DLG 2008</dc:title>
  <dc:subject/>
  <dc:creator>Kajo Hollmichel</dc:creator>
  <cp:keywords>Futterberechnungsprogramm für Schweine nach den Versorgungsempfehlungen der GfE 2006 und der DLG 2008</cp:keywords>
  <dc:description>kajo.hollmichel@llh.hessen.de</dc:description>
  <cp:lastModifiedBy>weberm</cp:lastModifiedBy>
  <cp:lastPrinted>2012-05-29T08:58:17Z</cp:lastPrinted>
  <dcterms:created xsi:type="dcterms:W3CDTF">2007-01-18T14:05:56Z</dcterms:created>
  <dcterms:modified xsi:type="dcterms:W3CDTF">2012-05-29T13:23:34Z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